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C D Drive\D DRIVE\الكتاب الإحصائي السنوي\2021\ملف نشر التقارير 2021\الباب السادس - الصحة والسلامة\"/>
    </mc:Choice>
  </mc:AlternateContent>
  <xr:revisionPtr revIDLastSave="0" documentId="13_ncr:1_{4C5E3EFE-551E-46A8-A485-AC1BFA9411FB}" xr6:coauthVersionLast="47" xr6:coauthVersionMax="47" xr10:uidLastSave="{00000000-0000-0000-0000-000000000000}"/>
  <bookViews>
    <workbookView xWindow="-103" yWindow="-103" windowWidth="16663" windowHeight="8743" xr2:uid="{90649E8D-1928-451F-AE43-FDDE674CA9E9}"/>
  </bookViews>
  <sheets>
    <sheet name="جدول  05-06 Table  " sheetId="1" r:id="rId1"/>
  </sheets>
  <definedNames>
    <definedName name="_xlnm.Print_Area" localSheetId="0">'جدول  05-06 Table  '!$A$1:$J$60</definedName>
    <definedName name="_xlnm.Print_Titles" localSheetId="0">'جدول  05-06 Table  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G56" i="1"/>
  <c r="F56" i="1"/>
  <c r="E56" i="1"/>
  <c r="D56" i="1"/>
  <c r="I56" i="1" s="1"/>
  <c r="C56" i="1"/>
  <c r="B56" i="1"/>
  <c r="I49" i="1"/>
  <c r="H49" i="1"/>
  <c r="E49" i="1"/>
  <c r="G49" i="1" s="1"/>
  <c r="D49" i="1"/>
  <c r="C49" i="1"/>
  <c r="B49" i="1"/>
  <c r="B57" i="1" s="1"/>
  <c r="F10" i="1"/>
  <c r="F9" i="1"/>
  <c r="D57" i="1" l="1"/>
  <c r="E57" i="1"/>
  <c r="H56" i="1"/>
  <c r="I57" i="1" l="1"/>
  <c r="H57" i="1"/>
  <c r="G57" i="1"/>
  <c r="F57" i="1"/>
</calcChain>
</file>

<file path=xl/sharedStrings.xml><?xml version="1.0" encoding="utf-8"?>
<sst xmlns="http://schemas.openxmlformats.org/spreadsheetml/2006/main" count="137" uniqueCount="128">
  <si>
    <t xml:space="preserve">مؤشرات أداء مستشفيات القطاع الطبي الخاص - إمارة دبي </t>
  </si>
  <si>
    <t>Private Sector Hospitals Performance Indicators - Emirate of Dubai</t>
  </si>
  <si>
    <t xml:space="preserve"> (2021)</t>
  </si>
  <si>
    <t>جـــدول ( 05 - 06 ) Table</t>
  </si>
  <si>
    <t>البيــــــــــــان</t>
  </si>
  <si>
    <t xml:space="preserve"> المترددون على العيادات التخصصية*</t>
  </si>
  <si>
    <t>عدد مرضى القسم الداخلي</t>
  </si>
  <si>
    <t xml:space="preserve">
عدد 
الأسرة</t>
  </si>
  <si>
    <t>عدد أيام رعاية المرضى الذين خرجوا بما في ذلك الوفاة</t>
  </si>
  <si>
    <t>متوسط مدة الإقامة</t>
  </si>
  <si>
    <t>معدل إشغال الأسرة</t>
  </si>
  <si>
    <t>طبيب/ سرير**</t>
  </si>
  <si>
    <t>ممرض / سرير</t>
  </si>
  <si>
    <t>Title</t>
  </si>
  <si>
    <t>Outpatients*</t>
  </si>
  <si>
    <t xml:space="preserve"> Inpatients</t>
  </si>
  <si>
    <t>Number of Beds</t>
  </si>
  <si>
    <t>Number of Days of Care to Patients Discharged including Death</t>
  </si>
  <si>
    <t>Average Length of Stay</t>
  </si>
  <si>
    <t xml:space="preserve">Bed Occupancy
 Rate </t>
  </si>
  <si>
    <t>Doctor / Bed**</t>
  </si>
  <si>
    <t>Nurse / Bed</t>
  </si>
  <si>
    <t>مستشفى القرهود</t>
  </si>
  <si>
    <t>Garhoud Hospital</t>
  </si>
  <si>
    <t>مستشفى الزهراء</t>
  </si>
  <si>
    <t>-</t>
  </si>
  <si>
    <t>Al Zahra Hospital</t>
  </si>
  <si>
    <t>المستشفى الأمريكي</t>
  </si>
  <si>
    <t xml:space="preserve">American Hospital </t>
  </si>
  <si>
    <t>مستشفى استر المنخول</t>
  </si>
  <si>
    <t>Aster Hospital - Al Mankhool</t>
  </si>
  <si>
    <t>مستشفى بالهول الأوروبي</t>
  </si>
  <si>
    <t>Belhoull European Hospital</t>
  </si>
  <si>
    <t>مستشفى بالهول التخصصية</t>
  </si>
  <si>
    <t>Belhoull Specialist Hospital</t>
  </si>
  <si>
    <t>مستشفى برجيل</t>
  </si>
  <si>
    <t>Barjeel Hospital</t>
  </si>
  <si>
    <t>المستشفى الكندي التخصصي</t>
  </si>
  <si>
    <t>Canadian Specialist Hospital</t>
  </si>
  <si>
    <t>مستشفى استر سيدارز-جبل
 علي الدولي</t>
  </si>
  <si>
    <t>Aster Cedars - Jebel Ali International Hospital</t>
  </si>
  <si>
    <t>مستشفى دبي لندن التخصصية</t>
  </si>
  <si>
    <t>Dubai London Specialty Hospital</t>
  </si>
  <si>
    <t>مستشفى الإمارات</t>
  </si>
  <si>
    <t>Emirates Hospital</t>
  </si>
  <si>
    <t>المستشفى الدولي الحديث</t>
  </si>
  <si>
    <t>Modern International Hospital</t>
  </si>
  <si>
    <t>المستشفى الإيراني</t>
  </si>
  <si>
    <t>Iranian Hospital</t>
  </si>
  <si>
    <t>مستشفي ميدكير</t>
  </si>
  <si>
    <t>Medcare Hospital</t>
  </si>
  <si>
    <t>مستشفى مدكير لجراحة العظام والعمود الفقري</t>
  </si>
  <si>
    <t>Medcare Hero Spinal Hospital</t>
  </si>
  <si>
    <t>مستشفي ميدكير للنساء والأطفال</t>
  </si>
  <si>
    <t>Medcare Women &amp; Children Hospital</t>
  </si>
  <si>
    <t>مستشفى مديور 24/7</t>
  </si>
  <si>
    <t>Medeor Hospital 24/7</t>
  </si>
  <si>
    <t>مستشفى مديكلينك ويلكير</t>
  </si>
  <si>
    <t>Mediclinic Wellcare Hospital</t>
  </si>
  <si>
    <t>مستشفى الجراحة العصبية
 والعمود الفقري</t>
  </si>
  <si>
    <t>Nero Spinal Hospital</t>
  </si>
  <si>
    <t>مستشفى إن أم سي التخصصي</t>
  </si>
  <si>
    <t>N.M.C. Specialist Hospital</t>
  </si>
  <si>
    <t>مستشفى إن أم سي رويال ش ذ م م</t>
  </si>
  <si>
    <t>N.M.C.  Royall Hospital LLC</t>
  </si>
  <si>
    <t xml:space="preserve">مستشفى برايم  </t>
  </si>
  <si>
    <t>Prime Hospital</t>
  </si>
  <si>
    <t>المستشفى السعودي الألماني</t>
  </si>
  <si>
    <t>Saudi German Hospital</t>
  </si>
  <si>
    <t xml:space="preserve">مستشفى ثومباى </t>
  </si>
  <si>
    <t xml:space="preserve"> -</t>
  </si>
  <si>
    <t>Thumbay Hospital</t>
  </si>
  <si>
    <t>مستشفى زليخة</t>
  </si>
  <si>
    <t xml:space="preserve">Zulaikha Hospital </t>
  </si>
  <si>
    <t>آدم فيتال اورتس ذ م م</t>
  </si>
  <si>
    <t>Adam Vital Hospital</t>
  </si>
  <si>
    <t>ميديكلينك مستشفى بارك فيو ذ.م.م</t>
  </si>
  <si>
    <t>Mediclinic Parkview Hospital</t>
  </si>
  <si>
    <t>مستشفى كينغز كوليدج لندن فرع من كي سي اتش هيلث كير ش.ذ.م.م</t>
  </si>
  <si>
    <t>King's College Hospital</t>
  </si>
  <si>
    <t>مستشفى نوفومد للجراحة التخصيصية</t>
  </si>
  <si>
    <t>Novomed Surgical Hospital</t>
  </si>
  <si>
    <t>مستشفى بيلاروما التخصصي</t>
  </si>
  <si>
    <t xml:space="preserve">Bella Roma Specialty Hospital </t>
  </si>
  <si>
    <t>مستشفى فقيه الجامعي</t>
  </si>
  <si>
    <t>Fakeeh University Hospital</t>
  </si>
  <si>
    <t>مستشفى جامعة دبي الطبية</t>
  </si>
  <si>
    <t>Dubai Medical University Hospital</t>
  </si>
  <si>
    <t>مستشفى استر القصيص</t>
  </si>
  <si>
    <t>Aster Hospital - Al Qusais</t>
  </si>
  <si>
    <t>مستشفى قرقاش</t>
  </si>
  <si>
    <t>Gargash Hospital</t>
  </si>
  <si>
    <t>مستشفى التداوي التخصصي</t>
  </si>
  <si>
    <t>Al Tadawi Specialty Hospital</t>
  </si>
  <si>
    <t>مستشفى استر سانبور</t>
  </si>
  <si>
    <t>Aster Hospital ,Sonapur</t>
  </si>
  <si>
    <t>مستشفى باراكير للعيون</t>
  </si>
  <si>
    <t>Barraquer Eye Hospital</t>
  </si>
  <si>
    <t>مستشفى وعيادات كوزمسيرج للجراحة التجميلية</t>
  </si>
  <si>
    <t>Cosmesurge Plastic Surgery Hospital &amp; Clinics</t>
  </si>
  <si>
    <t>مستشفى مردف</t>
  </si>
  <si>
    <t>Mirdif Private Hospital</t>
  </si>
  <si>
    <t>مستشفى وعياده ڤاليانت</t>
  </si>
  <si>
    <t>Valiant Clinic &amp; Hospital</t>
  </si>
  <si>
    <t>اجمالي المستشفيات - القطاع الخاص</t>
  </si>
  <si>
    <t>TOTAL PRIVATE HOSPITALS REGISTERED IN DHA</t>
  </si>
  <si>
    <t>مستشفى الجليلة التخصصي لطب الأطفال</t>
  </si>
  <si>
    <t>Al Jalila Children's Specialty Hospital</t>
  </si>
  <si>
    <t>المستشفى الاكاديمية الامريكية للجراحة التجميلية</t>
  </si>
  <si>
    <t>American Academy of Cosmetic Surgery Hospital</t>
  </si>
  <si>
    <t>مستشفى الدكتور سليمان الحبيب</t>
  </si>
  <si>
    <t>Dr. Sulaiman Al Habib Hospital</t>
  </si>
  <si>
    <t>مستشفى الامارات التخصصي</t>
  </si>
  <si>
    <t>Emirates Specialty Hospital</t>
  </si>
  <si>
    <t>مستشفى ميدكلينيك سيتي</t>
  </si>
  <si>
    <t>Mediclinic City Hospital</t>
  </si>
  <si>
    <t>مركز كليمنصو الطبي</t>
  </si>
  <si>
    <t>Clemenceau Medical Center</t>
  </si>
  <si>
    <t>اجمالي المستشفيات - مدينة دبي الطبية</t>
  </si>
  <si>
    <t>TOTAL PRIVATE HOSPITALS REGISTERED IN DHCC</t>
  </si>
  <si>
    <t>المجموع</t>
  </si>
  <si>
    <t>Total</t>
  </si>
  <si>
    <t>* مرضى العيادات الخارجية ( لا يشمل المترددين على الطوارئ )</t>
  </si>
  <si>
    <t>*  Out-patients (Excluding Attendances to Emergency)</t>
  </si>
  <si>
    <t>** لا يشمل أطباء الأسنان</t>
  </si>
  <si>
    <t>**  Excluding Dentists</t>
  </si>
  <si>
    <t xml:space="preserve">   المصدر : هيئة الصحة بدبي</t>
  </si>
  <si>
    <t xml:space="preserve">   Source :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</si>
</sst>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2"/>
      <color theme="1"/>
      <name val="Dubai"/>
      <family val="2"/>
    </font>
    <font>
      <sz val="10"/>
      <name val="Arial"/>
      <family val="2"/>
    </font>
    <font>
      <sz val="12"/>
      <name val="Dubai"/>
      <family val="2"/>
    </font>
    <font>
      <sz val="11"/>
      <color theme="1"/>
      <name val="Calibri"/>
      <family val="2"/>
      <scheme val="minor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4"/>
      <name val="Dubai"/>
      <family val="2"/>
    </font>
    <font>
      <b/>
      <sz val="12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rgb="FFFF0000"/>
      <name val="Dubai"/>
      <family val="2"/>
    </font>
    <font>
      <sz val="9"/>
      <name val="Myriad Pro"/>
      <family val="2"/>
    </font>
    <font>
      <sz val="14"/>
      <name val="Myriad Pro"/>
      <family val="2"/>
    </font>
    <font>
      <b/>
      <sz val="9"/>
      <name val="Dubai"/>
      <family val="2"/>
    </font>
    <font>
      <b/>
      <sz val="11"/>
      <name val="WinSoft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Dubai"/>
      <family val="2"/>
    </font>
    <font>
      <sz val="10"/>
      <name val="Myriad Pro"/>
      <family val="2"/>
    </font>
    <font>
      <sz val="8"/>
      <name val="WinSoft Pro"/>
      <family val="2"/>
    </font>
    <font>
      <sz val="8"/>
      <name val="Myriad Pro"/>
      <family val="2"/>
    </font>
    <font>
      <b/>
      <sz val="10"/>
      <name val="Dubai"/>
      <family val="2"/>
    </font>
    <font>
      <b/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69">
    <xf numFmtId="0" fontId="0" fillId="0" borderId="0" xfId="0"/>
    <xf numFmtId="0" fontId="2" fillId="2" borderId="0" xfId="1" applyFont="1" applyFill="1" applyAlignment="1">
      <alignment horizontal="right"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9" fontId="2" fillId="2" borderId="0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49" fontId="7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/>
    </xf>
    <xf numFmtId="3" fontId="12" fillId="2" borderId="0" xfId="1" applyNumberFormat="1" applyFont="1" applyFill="1" applyAlignment="1">
      <alignment horizontal="center" vertical="center" wrapText="1"/>
    </xf>
    <xf numFmtId="3" fontId="8" fillId="2" borderId="0" xfId="1" applyNumberFormat="1" applyFont="1" applyFill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3" fontId="15" fillId="3" borderId="2" xfId="1" applyNumberFormat="1" applyFont="1" applyFill="1" applyBorder="1" applyAlignment="1">
      <alignment horizontal="center" wrapText="1" readingOrder="2"/>
    </xf>
    <xf numFmtId="3" fontId="15" fillId="3" borderId="2" xfId="1" applyNumberFormat="1" applyFont="1" applyFill="1" applyBorder="1" applyAlignment="1">
      <alignment horizontal="center" wrapText="1" readingOrder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3" fontId="15" fillId="3" borderId="5" xfId="1" applyNumberFormat="1" applyFont="1" applyFill="1" applyBorder="1" applyAlignment="1">
      <alignment horizontal="center" wrapText="1" readingOrder="2"/>
    </xf>
    <xf numFmtId="3" fontId="15" fillId="3" borderId="5" xfId="1" applyNumberFormat="1" applyFont="1" applyFill="1" applyBorder="1" applyAlignment="1">
      <alignment horizontal="center" wrapText="1" readingOrder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3" fontId="15" fillId="3" borderId="8" xfId="1" applyNumberFormat="1" applyFont="1" applyFill="1" applyBorder="1" applyAlignment="1">
      <alignment horizontal="center" vertical="top" wrapText="1" readingOrder="1"/>
    </xf>
    <xf numFmtId="0" fontId="15" fillId="3" borderId="8" xfId="1" applyFont="1" applyFill="1" applyBorder="1" applyAlignment="1">
      <alignment horizontal="center" vertical="top" wrapText="1" readingOrder="1"/>
    </xf>
    <xf numFmtId="0" fontId="15" fillId="3" borderId="8" xfId="1" applyFont="1" applyFill="1" applyBorder="1" applyAlignment="1">
      <alignment horizontal="center" vertical="top" wrapText="1"/>
    </xf>
    <xf numFmtId="9" fontId="15" fillId="3" borderId="8" xfId="2" applyFont="1" applyFill="1" applyBorder="1" applyAlignment="1">
      <alignment horizontal="center" vertical="top" wrapText="1" readingOrder="1"/>
    </xf>
    <xf numFmtId="0" fontId="8" fillId="3" borderId="9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3" fontId="20" fillId="2" borderId="10" xfId="1" applyNumberFormat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3" fontId="3" fillId="0" borderId="10" xfId="3" applyNumberFormat="1" applyBorder="1" applyAlignment="1">
      <alignment horizontal="center" vertical="center"/>
    </xf>
    <xf numFmtId="164" fontId="20" fillId="2" borderId="10" xfId="1" applyNumberFormat="1" applyFont="1" applyFill="1" applyBorder="1" applyAlignment="1">
      <alignment horizontal="center" vertical="center" wrapText="1"/>
    </xf>
    <xf numFmtId="9" fontId="20" fillId="4" borderId="10" xfId="2" applyFont="1" applyFill="1" applyBorder="1" applyAlignment="1">
      <alignment horizontal="center" vertical="center" wrapText="1"/>
    </xf>
    <xf numFmtId="164" fontId="20" fillId="0" borderId="10" xfId="1" applyNumberFormat="1" applyFont="1" applyBorder="1" applyAlignment="1">
      <alignment horizontal="center" vertical="center" wrapText="1"/>
    </xf>
    <xf numFmtId="0" fontId="20" fillId="4" borderId="0" xfId="2" applyNumberFormat="1" applyFont="1" applyFill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3" fontId="20" fillId="3" borderId="0" xfId="1" applyNumberFormat="1" applyFont="1" applyFill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164" fontId="20" fillId="3" borderId="0" xfId="1" applyNumberFormat="1" applyFont="1" applyFill="1" applyAlignment="1">
      <alignment horizontal="center" vertical="center" wrapText="1"/>
    </xf>
    <xf numFmtId="9" fontId="20" fillId="3" borderId="0" xfId="2" applyFont="1" applyFill="1" applyBorder="1" applyAlignment="1">
      <alignment horizontal="center" vertical="center" wrapText="1"/>
    </xf>
    <xf numFmtId="0" fontId="20" fillId="3" borderId="0" xfId="2" applyNumberFormat="1" applyFont="1" applyFill="1" applyBorder="1" applyAlignment="1">
      <alignment horizontal="center" vertical="center" wrapText="1"/>
    </xf>
    <xf numFmtId="3" fontId="20" fillId="2" borderId="0" xfId="1" applyNumberFormat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3" fontId="3" fillId="0" borderId="0" xfId="3" applyNumberFormat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 wrapText="1"/>
    </xf>
    <xf numFmtId="9" fontId="20" fillId="4" borderId="0" xfId="2" applyFont="1" applyFill="1" applyBorder="1" applyAlignment="1">
      <alignment horizontal="center" vertical="center" wrapText="1"/>
    </xf>
    <xf numFmtId="164" fontId="20" fillId="0" borderId="0" xfId="1" applyNumberFormat="1" applyFont="1" applyAlignment="1">
      <alignment horizontal="center" vertical="center" wrapText="1"/>
    </xf>
    <xf numFmtId="3" fontId="20" fillId="3" borderId="11" xfId="1" applyNumberFormat="1" applyFont="1" applyFill="1" applyBorder="1" applyAlignment="1">
      <alignment horizontal="center" vertical="center" wrapText="1"/>
    </xf>
    <xf numFmtId="164" fontId="20" fillId="3" borderId="11" xfId="1" applyNumberFormat="1" applyFont="1" applyFill="1" applyBorder="1" applyAlignment="1">
      <alignment horizontal="center" vertical="center" wrapText="1"/>
    </xf>
    <xf numFmtId="9" fontId="20" fillId="3" borderId="11" xfId="2" applyFont="1" applyFill="1" applyBorder="1" applyAlignment="1">
      <alignment horizontal="center" vertical="center" wrapText="1"/>
    </xf>
    <xf numFmtId="3" fontId="20" fillId="2" borderId="12" xfId="1" applyNumberFormat="1" applyFont="1" applyFill="1" applyBorder="1" applyAlignment="1">
      <alignment horizontal="center" vertical="center" wrapText="1"/>
    </xf>
    <xf numFmtId="3" fontId="3" fillId="0" borderId="12" xfId="3" applyNumberFormat="1" applyBorder="1" applyAlignment="1">
      <alignment horizontal="center" vertical="center"/>
    </xf>
    <xf numFmtId="164" fontId="20" fillId="2" borderId="12" xfId="1" applyNumberFormat="1" applyFont="1" applyFill="1" applyBorder="1" applyAlignment="1">
      <alignment horizontal="center" vertical="center" wrapText="1"/>
    </xf>
    <xf numFmtId="9" fontId="20" fillId="4" borderId="12" xfId="2" applyFont="1" applyFill="1" applyBorder="1" applyAlignment="1">
      <alignment horizontal="center" vertical="center" wrapText="1"/>
    </xf>
    <xf numFmtId="164" fontId="20" fillId="0" borderId="12" xfId="1" applyNumberFormat="1" applyFont="1" applyBorder="1" applyAlignment="1">
      <alignment horizontal="center" vertical="center" wrapText="1"/>
    </xf>
    <xf numFmtId="0" fontId="4" fillId="4" borderId="0" xfId="1" applyFont="1" applyFill="1" applyAlignment="1">
      <alignment vertical="center" wrapText="1"/>
    </xf>
    <xf numFmtId="0" fontId="5" fillId="4" borderId="0" xfId="1" applyFont="1" applyFill="1" applyAlignment="1">
      <alignment vertical="center" wrapText="1"/>
    </xf>
    <xf numFmtId="0" fontId="5" fillId="4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21" fillId="4" borderId="0" xfId="1" applyFont="1" applyFill="1" applyAlignment="1">
      <alignment vertical="center"/>
    </xf>
    <xf numFmtId="3" fontId="20" fillId="4" borderId="0" xfId="1" applyNumberFormat="1" applyFont="1" applyFill="1" applyAlignment="1">
      <alignment horizontal="center" vertical="center" wrapText="1"/>
    </xf>
    <xf numFmtId="0" fontId="22" fillId="5" borderId="0" xfId="1" applyFont="1" applyFill="1" applyAlignment="1">
      <alignment vertical="center" wrapText="1"/>
    </xf>
    <xf numFmtId="0" fontId="22" fillId="5" borderId="0" xfId="1" applyFont="1" applyFill="1" applyAlignment="1">
      <alignment vertical="center"/>
    </xf>
    <xf numFmtId="0" fontId="23" fillId="5" borderId="0" xfId="1" applyFont="1" applyFill="1" applyAlignment="1">
      <alignment vertical="center"/>
    </xf>
    <xf numFmtId="0" fontId="5" fillId="5" borderId="0" xfId="1" applyFont="1" applyFill="1" applyAlignment="1">
      <alignment vertical="center" wrapText="1"/>
    </xf>
    <xf numFmtId="0" fontId="5" fillId="5" borderId="0" xfId="1" applyFont="1" applyFill="1" applyAlignment="1">
      <alignment vertical="center"/>
    </xf>
    <xf numFmtId="0" fontId="21" fillId="5" borderId="0" xfId="1" applyFont="1" applyFill="1" applyAlignment="1">
      <alignment vertical="center"/>
    </xf>
    <xf numFmtId="3" fontId="20" fillId="4" borderId="11" xfId="1" applyNumberFormat="1" applyFont="1" applyFill="1" applyBorder="1" applyAlignment="1">
      <alignment horizontal="center" vertical="center" wrapText="1"/>
    </xf>
    <xf numFmtId="3" fontId="3" fillId="0" borderId="11" xfId="3" applyNumberFormat="1" applyBorder="1" applyAlignment="1">
      <alignment horizontal="center" vertical="center"/>
    </xf>
    <xf numFmtId="164" fontId="20" fillId="2" borderId="11" xfId="1" applyNumberFormat="1" applyFont="1" applyFill="1" applyBorder="1" applyAlignment="1">
      <alignment horizontal="center" vertical="center" wrapText="1"/>
    </xf>
    <xf numFmtId="9" fontId="20" fillId="4" borderId="11" xfId="2" applyFont="1" applyFill="1" applyBorder="1" applyAlignment="1">
      <alignment horizontal="center" vertical="center" wrapText="1"/>
    </xf>
    <xf numFmtId="164" fontId="20" fillId="0" borderId="11" xfId="1" applyNumberFormat="1" applyFont="1" applyBorder="1" applyAlignment="1">
      <alignment horizontal="center" vertical="center" wrapText="1"/>
    </xf>
    <xf numFmtId="3" fontId="20" fillId="3" borderId="12" xfId="1" applyNumberFormat="1" applyFont="1" applyFill="1" applyBorder="1" applyAlignment="1">
      <alignment horizontal="center" vertical="center" wrapText="1"/>
    </xf>
    <xf numFmtId="164" fontId="20" fillId="3" borderId="12" xfId="1" applyNumberFormat="1" applyFont="1" applyFill="1" applyBorder="1" applyAlignment="1">
      <alignment horizontal="center" vertical="center" wrapText="1"/>
    </xf>
    <xf numFmtId="9" fontId="20" fillId="3" borderId="12" xfId="2" applyFont="1" applyFill="1" applyBorder="1" applyAlignment="1">
      <alignment horizontal="center" vertical="center" wrapText="1"/>
    </xf>
    <xf numFmtId="9" fontId="20" fillId="3" borderId="0" xfId="1" applyNumberFormat="1" applyFont="1" applyFill="1" applyAlignment="1">
      <alignment horizontal="center" vertical="center" wrapText="1"/>
    </xf>
    <xf numFmtId="164" fontId="20" fillId="4" borderId="0" xfId="1" applyNumberFormat="1" applyFont="1" applyFill="1" applyAlignment="1">
      <alignment horizontal="center" vertical="center" wrapText="1"/>
    </xf>
    <xf numFmtId="9" fontId="20" fillId="2" borderId="0" xfId="1" applyNumberFormat="1" applyFont="1" applyFill="1" applyAlignment="1">
      <alignment horizontal="center" vertical="center" wrapText="1"/>
    </xf>
    <xf numFmtId="3" fontId="0" fillId="2" borderId="0" xfId="3" applyNumberFormat="1" applyFont="1" applyFill="1" applyAlignment="1">
      <alignment horizontal="center" vertical="center"/>
    </xf>
    <xf numFmtId="3" fontId="24" fillId="0" borderId="11" xfId="1" applyNumberFormat="1" applyFont="1" applyBorder="1" applyAlignment="1">
      <alignment horizontal="center" vertical="center" wrapText="1"/>
    </xf>
    <xf numFmtId="164" fontId="24" fillId="0" borderId="11" xfId="1" applyNumberFormat="1" applyFont="1" applyBorder="1" applyAlignment="1">
      <alignment horizontal="center" vertical="center" wrapText="1"/>
    </xf>
    <xf numFmtId="9" fontId="24" fillId="0" borderId="1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3" fontId="20" fillId="0" borderId="0" xfId="1" applyNumberFormat="1" applyFont="1" applyAlignment="1">
      <alignment horizontal="center" vertical="center" wrapText="1"/>
    </xf>
    <xf numFmtId="9" fontId="20" fillId="0" borderId="0" xfId="2" applyFont="1" applyFill="1" applyBorder="1" applyAlignment="1">
      <alignment horizontal="center" vertical="center" wrapText="1"/>
    </xf>
    <xf numFmtId="3" fontId="20" fillId="0" borderId="11" xfId="1" applyNumberFormat="1" applyFont="1" applyBorder="1" applyAlignment="1">
      <alignment horizontal="center" vertical="center" wrapText="1"/>
    </xf>
    <xf numFmtId="9" fontId="20" fillId="0" borderId="11" xfId="2" applyFont="1" applyFill="1" applyBorder="1" applyAlignment="1">
      <alignment horizontal="center" vertical="center" wrapText="1"/>
    </xf>
    <xf numFmtId="1" fontId="20" fillId="0" borderId="0" xfId="1" applyNumberFormat="1" applyFont="1" applyAlignment="1">
      <alignment horizontal="center" vertical="center" wrapText="1"/>
    </xf>
    <xf numFmtId="3" fontId="24" fillId="3" borderId="13" xfId="1" applyNumberFormat="1" applyFont="1" applyFill="1" applyBorder="1" applyAlignment="1">
      <alignment horizontal="center" vertical="center" wrapText="1"/>
    </xf>
    <xf numFmtId="164" fontId="24" fillId="3" borderId="13" xfId="1" applyNumberFormat="1" applyFont="1" applyFill="1" applyBorder="1" applyAlignment="1">
      <alignment horizontal="center" vertical="center" wrapText="1"/>
    </xf>
    <xf numFmtId="9" fontId="24" fillId="3" borderId="11" xfId="1" applyNumberFormat="1" applyFont="1" applyFill="1" applyBorder="1" applyAlignment="1">
      <alignment horizontal="center" vertical="center" wrapText="1"/>
    </xf>
    <xf numFmtId="164" fontId="24" fillId="3" borderId="11" xfId="1" applyNumberFormat="1" applyFont="1" applyFill="1" applyBorder="1" applyAlignment="1">
      <alignment horizontal="center" vertical="center" wrapText="1"/>
    </xf>
    <xf numFmtId="3" fontId="24" fillId="0" borderId="13" xfId="1" applyNumberFormat="1" applyFont="1" applyBorder="1" applyAlignment="1">
      <alignment horizontal="center" vertical="center" wrapText="1"/>
    </xf>
    <xf numFmtId="164" fontId="24" fillId="0" borderId="13" xfId="1" applyNumberFormat="1" applyFont="1" applyBorder="1" applyAlignment="1">
      <alignment horizontal="center" vertical="center" wrapText="1"/>
    </xf>
    <xf numFmtId="0" fontId="16" fillId="2" borderId="0" xfId="1" applyFont="1" applyFill="1" applyAlignment="1">
      <alignment vertical="center" wrapText="1"/>
    </xf>
    <xf numFmtId="0" fontId="17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2" borderId="0" xfId="1" applyFont="1" applyFill="1" applyAlignment="1">
      <alignment horizontal="right" vertical="center" wrapText="1" readingOrder="2"/>
    </xf>
    <xf numFmtId="0" fontId="26" fillId="0" borderId="0" xfId="1" applyFont="1" applyAlignment="1">
      <alignment horizontal="center" vertical="center" wrapText="1"/>
    </xf>
    <xf numFmtId="0" fontId="26" fillId="2" borderId="0" xfId="1" applyFont="1" applyFill="1" applyAlignment="1">
      <alignment horizontal="center" vertical="center" wrapText="1"/>
    </xf>
    <xf numFmtId="9" fontId="26" fillId="2" borderId="0" xfId="2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left" vertical="center" wrapText="1"/>
    </xf>
    <xf numFmtId="0" fontId="26" fillId="2" borderId="0" xfId="1" applyFont="1" applyFill="1" applyAlignment="1">
      <alignment vertical="center" wrapText="1"/>
    </xf>
    <xf numFmtId="0" fontId="27" fillId="2" borderId="0" xfId="1" applyFont="1" applyFill="1" applyAlignment="1">
      <alignment vertical="center" wrapText="1"/>
    </xf>
    <xf numFmtId="0" fontId="27" fillId="0" borderId="0" xfId="1" applyFont="1" applyAlignment="1">
      <alignment vertical="center" wrapText="1"/>
    </xf>
    <xf numFmtId="0" fontId="27" fillId="0" borderId="0" xfId="1" applyFont="1" applyAlignment="1">
      <alignment vertical="center"/>
    </xf>
    <xf numFmtId="0" fontId="26" fillId="2" borderId="0" xfId="1" applyFont="1" applyFill="1" applyAlignment="1">
      <alignment horizontal="right" vertical="center" wrapText="1" readingOrder="2"/>
    </xf>
    <xf numFmtId="3" fontId="26" fillId="2" borderId="0" xfId="1" applyNumberFormat="1" applyFont="1" applyFill="1" applyAlignment="1">
      <alignment horizontal="center" vertical="center" wrapText="1"/>
    </xf>
    <xf numFmtId="0" fontId="26" fillId="2" borderId="0" xfId="1" applyFont="1" applyFill="1" applyAlignment="1">
      <alignment horizontal="left" vertical="center" wrapText="1"/>
    </xf>
    <xf numFmtId="0" fontId="26" fillId="2" borderId="0" xfId="1" applyFont="1" applyFill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2" fillId="6" borderId="0" xfId="1" applyFont="1" applyFill="1" applyAlignment="1">
      <alignment horizontal="center" vertical="center" wrapText="1"/>
    </xf>
    <xf numFmtId="3" fontId="20" fillId="4" borderId="10" xfId="1" applyNumberFormat="1" applyFont="1" applyFill="1" applyBorder="1" applyAlignment="1">
      <alignment horizontal="right" vertical="center" wrapText="1" indent="1"/>
    </xf>
    <xf numFmtId="0" fontId="20" fillId="3" borderId="0" xfId="1" applyFont="1" applyFill="1" applyAlignment="1">
      <alignment horizontal="right" vertical="center" wrapText="1" indent="1"/>
    </xf>
    <xf numFmtId="0" fontId="20" fillId="2" borderId="0" xfId="1" applyFont="1" applyFill="1" applyAlignment="1">
      <alignment horizontal="right" vertical="center" wrapText="1" indent="1"/>
    </xf>
    <xf numFmtId="0" fontId="20" fillId="3" borderId="11" xfId="1" applyFont="1" applyFill="1" applyBorder="1" applyAlignment="1">
      <alignment horizontal="right" vertical="center" wrapText="1" indent="1"/>
    </xf>
    <xf numFmtId="0" fontId="20" fillId="2" borderId="12" xfId="1" applyFont="1" applyFill="1" applyBorder="1" applyAlignment="1">
      <alignment horizontal="right" vertical="center" wrapText="1" indent="1"/>
    </xf>
    <xf numFmtId="0" fontId="20" fillId="4" borderId="0" xfId="1" applyFont="1" applyFill="1" applyAlignment="1">
      <alignment horizontal="right" vertical="center" wrapText="1" indent="1"/>
    </xf>
    <xf numFmtId="0" fontId="20" fillId="4" borderId="11" xfId="1" applyFont="1" applyFill="1" applyBorder="1" applyAlignment="1">
      <alignment horizontal="right" vertical="center" wrapText="1" indent="1"/>
    </xf>
    <xf numFmtId="0" fontId="20" fillId="3" borderId="12" xfId="1" applyFont="1" applyFill="1" applyBorder="1" applyAlignment="1">
      <alignment horizontal="right" vertical="center" wrapText="1" indent="1"/>
    </xf>
    <xf numFmtId="3" fontId="20" fillId="4" borderId="0" xfId="1" applyNumberFormat="1" applyFont="1" applyFill="1" applyAlignment="1">
      <alignment horizontal="right" vertical="center" wrapText="1" indent="1"/>
    </xf>
    <xf numFmtId="3" fontId="20" fillId="3" borderId="0" xfId="1" applyNumberFormat="1" applyFont="1" applyFill="1" applyAlignment="1">
      <alignment horizontal="right" vertical="center" wrapText="1" indent="1"/>
    </xf>
    <xf numFmtId="0" fontId="24" fillId="0" borderId="11" xfId="1" applyFont="1" applyBorder="1" applyAlignment="1">
      <alignment horizontal="right" vertical="center" wrapText="1" indent="1"/>
    </xf>
    <xf numFmtId="0" fontId="20" fillId="0" borderId="0" xfId="1" applyFont="1" applyAlignment="1">
      <alignment horizontal="right" vertical="center" wrapText="1" indent="1"/>
    </xf>
    <xf numFmtId="0" fontId="20" fillId="0" borderId="11" xfId="1" applyFont="1" applyBorder="1" applyAlignment="1">
      <alignment horizontal="right" vertical="center" wrapText="1" indent="1"/>
    </xf>
    <xf numFmtId="0" fontId="24" fillId="0" borderId="13" xfId="1" applyFont="1" applyBorder="1" applyAlignment="1">
      <alignment horizontal="right" vertical="center" wrapText="1" indent="1"/>
    </xf>
    <xf numFmtId="3" fontId="20" fillId="4" borderId="10" xfId="1" applyNumberFormat="1" applyFont="1" applyFill="1" applyBorder="1" applyAlignment="1">
      <alignment horizontal="left" vertical="center" wrapText="1" indent="1"/>
    </xf>
    <xf numFmtId="0" fontId="20" fillId="3" borderId="0" xfId="1" applyFont="1" applyFill="1" applyAlignment="1">
      <alignment horizontal="left" vertical="center" wrapText="1" indent="1"/>
    </xf>
    <xf numFmtId="3" fontId="20" fillId="4" borderId="0" xfId="1" applyNumberFormat="1" applyFont="1" applyFill="1" applyAlignment="1">
      <alignment horizontal="left" vertical="center" wrapText="1" indent="1"/>
    </xf>
    <xf numFmtId="0" fontId="20" fillId="3" borderId="11" xfId="1" applyFont="1" applyFill="1" applyBorder="1" applyAlignment="1">
      <alignment horizontal="left" vertical="center" wrapText="1" indent="1"/>
    </xf>
    <xf numFmtId="3" fontId="20" fillId="4" borderId="12" xfId="1" applyNumberFormat="1" applyFont="1" applyFill="1" applyBorder="1" applyAlignment="1">
      <alignment horizontal="left" vertical="center" wrapText="1" indent="1"/>
    </xf>
    <xf numFmtId="0" fontId="20" fillId="4" borderId="0" xfId="1" applyFont="1" applyFill="1" applyAlignment="1">
      <alignment horizontal="left" vertical="center" wrapText="1" indent="1"/>
    </xf>
    <xf numFmtId="0" fontId="20" fillId="4" borderId="11" xfId="1" applyFont="1" applyFill="1" applyBorder="1" applyAlignment="1">
      <alignment horizontal="left" vertical="center" wrapText="1" indent="1"/>
    </xf>
    <xf numFmtId="0" fontId="20" fillId="3" borderId="12" xfId="1" applyFont="1" applyFill="1" applyBorder="1" applyAlignment="1">
      <alignment horizontal="left" vertical="center" wrapText="1" indent="1"/>
    </xf>
    <xf numFmtId="0" fontId="24" fillId="0" borderId="11" xfId="1" applyFont="1" applyBorder="1" applyAlignment="1">
      <alignment horizontal="left" vertical="center" wrapText="1" indent="1"/>
    </xf>
    <xf numFmtId="0" fontId="20" fillId="0" borderId="0" xfId="1" applyFont="1" applyAlignment="1">
      <alignment horizontal="left" vertical="center" wrapText="1" indent="1"/>
    </xf>
    <xf numFmtId="0" fontId="20" fillId="0" borderId="11" xfId="1" applyFont="1" applyBorder="1" applyAlignment="1">
      <alignment horizontal="left" vertical="center" wrapText="1" indent="1"/>
    </xf>
    <xf numFmtId="164" fontId="24" fillId="3" borderId="11" xfId="1" applyNumberFormat="1" applyFont="1" applyFill="1" applyBorder="1" applyAlignment="1">
      <alignment horizontal="left" vertical="center" wrapText="1" indent="1"/>
    </xf>
    <xf numFmtId="0" fontId="24" fillId="0" borderId="13" xfId="1" applyFont="1" applyBorder="1" applyAlignment="1">
      <alignment horizontal="left" vertical="center" wrapText="1" indent="1"/>
    </xf>
    <xf numFmtId="0" fontId="20" fillId="4" borderId="14" xfId="1" applyFont="1" applyFill="1" applyBorder="1" applyAlignment="1">
      <alignment horizontal="right" vertical="center" wrapText="1" indent="1"/>
    </xf>
    <xf numFmtId="3" fontId="20" fillId="4" borderId="14" xfId="1" applyNumberFormat="1" applyFont="1" applyFill="1" applyBorder="1" applyAlignment="1">
      <alignment horizontal="center" vertical="center" wrapText="1"/>
    </xf>
    <xf numFmtId="3" fontId="0" fillId="0" borderId="14" xfId="3" applyNumberFormat="1" applyFont="1" applyBorder="1" applyAlignment="1">
      <alignment horizontal="center" vertical="center"/>
    </xf>
    <xf numFmtId="164" fontId="20" fillId="2" borderId="14" xfId="1" applyNumberFormat="1" applyFont="1" applyFill="1" applyBorder="1" applyAlignment="1">
      <alignment horizontal="center" vertical="center" wrapText="1"/>
    </xf>
    <xf numFmtId="9" fontId="20" fillId="4" borderId="14" xfId="2" applyFont="1" applyFill="1" applyBorder="1" applyAlignment="1">
      <alignment horizontal="center" vertical="center" wrapText="1"/>
    </xf>
    <xf numFmtId="164" fontId="20" fillId="0" borderId="14" xfId="1" applyNumberFormat="1" applyFont="1" applyBorder="1" applyAlignment="1">
      <alignment horizontal="center" vertical="center" wrapText="1"/>
    </xf>
    <xf numFmtId="0" fontId="20" fillId="4" borderId="14" xfId="1" applyFont="1" applyFill="1" applyBorder="1" applyAlignment="1">
      <alignment horizontal="left" vertical="center" wrapText="1" indent="1"/>
    </xf>
  </cellXfs>
  <cellStyles count="4">
    <cellStyle name="Normal" xfId="0" builtinId="0"/>
    <cellStyle name="Normal 2" xfId="1" xr:uid="{18619805-2DF7-42C2-9469-E246161DCA86}"/>
    <cellStyle name="Normal 5 2" xfId="3" xr:uid="{AFC23806-FAB7-481A-95D5-64E621363504}"/>
    <cellStyle name="Percent 3 2" xfId="2" xr:uid="{52EE34AB-AD81-4D47-B08E-175E91FB3C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85302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A4C3614E-E9E9-4A3F-8BC0-3A8124134002}"/>
            </a:ext>
          </a:extLst>
        </xdr:cNvPr>
        <xdr:cNvPicPr/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10613385784" y="0"/>
          <a:ext cx="2885302" cy="548640"/>
        </a:xfrm>
        <a:prstGeom prst="rect">
          <a:avLst/>
        </a:prstGeom>
      </xdr:spPr>
    </xdr:pic>
    <xdr:clientData/>
  </xdr:oneCellAnchor>
  <xdr:oneCellAnchor>
    <xdr:from>
      <xdr:col>9</xdr:col>
      <xdr:colOff>628474</xdr:colOff>
      <xdr:row>0</xdr:row>
      <xdr:rowOff>52350</xdr:rowOff>
    </xdr:from>
    <xdr:ext cx="1252220" cy="548640"/>
    <xdr:pic>
      <xdr:nvPicPr>
        <xdr:cNvPr id="3" name="Picture 2">
          <a:extLst>
            <a:ext uri="{FF2B5EF4-FFF2-40B4-BE49-F238E27FC236}">
              <a16:creationId xmlns:a16="http://schemas.microsoft.com/office/drawing/2014/main" id="{558D6578-C881-4146-9712-87CA0B7A7E78}"/>
            </a:ext>
          </a:extLst>
        </xdr:cNvPr>
        <xdr:cNvPicPr/>
      </xdr:nvPicPr>
      <xdr:blipFill rotWithShape="1"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10584190700" y="52350"/>
          <a:ext cx="1252220" cy="5486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7E97-09ED-43E9-8959-A82F370134F0}">
  <sheetPr>
    <tabColor theme="0"/>
  </sheetPr>
  <dimension ref="A1:AD70"/>
  <sheetViews>
    <sheetView showGridLines="0" rightToLeft="1" tabSelected="1" view="pageBreakPreview" zoomScale="80" zoomScaleNormal="100" zoomScaleSheetLayoutView="80" workbookViewId="0">
      <selection activeCell="E5" sqref="E5"/>
    </sheetView>
  </sheetViews>
  <sheetFormatPr defaultColWidth="7.9296875" defaultRowHeight="22.75"/>
  <cols>
    <col min="1" max="1" width="22.86328125" style="1" customWidth="1"/>
    <col min="2" max="2" width="11.1328125" style="2" customWidth="1"/>
    <col min="3" max="3" width="9.6640625" style="2" customWidth="1"/>
    <col min="4" max="4" width="9.06640625" style="134" bestFit="1" customWidth="1"/>
    <col min="5" max="5" width="12.59765625" style="3" customWidth="1"/>
    <col min="6" max="6" width="8.6640625" style="3" customWidth="1"/>
    <col min="7" max="7" width="9.3984375" style="4" customWidth="1"/>
    <col min="8" max="8" width="9.73046875" style="3" customWidth="1"/>
    <col min="9" max="9" width="7.53125" style="3" customWidth="1"/>
    <col min="10" max="10" width="24.06640625" style="5" customWidth="1"/>
    <col min="11" max="11" width="19.46484375" style="6" bestFit="1" customWidth="1"/>
    <col min="12" max="14" width="7.9296875" style="7"/>
    <col min="15" max="15" width="7.9296875" style="8"/>
    <col min="16" max="25" width="7.9296875" style="9"/>
    <col min="26" max="30" width="7.9296875" style="10"/>
    <col min="31" max="16384" width="7.9296875" style="11"/>
  </cols>
  <sheetData>
    <row r="1" spans="1:30" ht="52.5" customHeight="1">
      <c r="D1" s="3"/>
    </row>
    <row r="2" spans="1:30" s="17" customFormat="1" ht="18.7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4"/>
      <c r="M2" s="14"/>
      <c r="N2" s="14"/>
      <c r="O2" s="15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0" s="18" customFormat="1" ht="17.25" customHeight="1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4"/>
      <c r="N3" s="14"/>
      <c r="O3" s="15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0" s="18" customFormat="1" ht="22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3"/>
      <c r="L4" s="14"/>
      <c r="M4" s="14"/>
      <c r="N4" s="14"/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30" s="24" customFormat="1" ht="16.5" customHeight="1">
      <c r="A5" s="20" t="s">
        <v>3</v>
      </c>
      <c r="B5" s="21"/>
      <c r="C5" s="22"/>
      <c r="D5" s="3"/>
      <c r="E5" s="3"/>
      <c r="F5" s="3"/>
      <c r="G5" s="4"/>
      <c r="H5" s="3"/>
      <c r="I5" s="3"/>
      <c r="J5" s="5"/>
      <c r="K5" s="6"/>
      <c r="L5" s="7"/>
      <c r="M5" s="7"/>
      <c r="N5" s="7"/>
      <c r="O5" s="8"/>
      <c r="P5" s="9"/>
      <c r="Q5" s="9"/>
      <c r="R5" s="9"/>
      <c r="S5" s="9"/>
      <c r="T5" s="9"/>
      <c r="U5" s="9"/>
      <c r="V5" s="9"/>
      <c r="W5" s="9"/>
      <c r="X5" s="9"/>
      <c r="Y5" s="9"/>
      <c r="Z5" s="23"/>
      <c r="AA5" s="23"/>
      <c r="AB5" s="23"/>
      <c r="AC5" s="23"/>
      <c r="AD5" s="23"/>
    </row>
    <row r="6" spans="1:30" s="24" customFormat="1" ht="10.75" customHeight="1">
      <c r="A6" s="25" t="s">
        <v>4</v>
      </c>
      <c r="B6" s="26" t="s">
        <v>5</v>
      </c>
      <c r="C6" s="27" t="s">
        <v>6</v>
      </c>
      <c r="D6" s="27" t="s">
        <v>7</v>
      </c>
      <c r="E6" s="28" t="s">
        <v>8</v>
      </c>
      <c r="F6" s="29" t="s">
        <v>9</v>
      </c>
      <c r="G6" s="29" t="s">
        <v>10</v>
      </c>
      <c r="H6" s="29" t="s">
        <v>11</v>
      </c>
      <c r="I6" s="29" t="s">
        <v>12</v>
      </c>
      <c r="J6" s="30" t="s">
        <v>13</v>
      </c>
      <c r="K6" s="6"/>
      <c r="L6" s="7"/>
      <c r="M6" s="7"/>
      <c r="N6" s="7"/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23"/>
      <c r="AA6" s="23"/>
      <c r="AB6" s="23"/>
      <c r="AC6" s="23"/>
      <c r="AD6" s="23"/>
    </row>
    <row r="7" spans="1:30" s="24" customFormat="1" ht="54" customHeight="1">
      <c r="A7" s="31"/>
      <c r="B7" s="32"/>
      <c r="C7" s="33"/>
      <c r="D7" s="33"/>
      <c r="E7" s="34"/>
      <c r="F7" s="35"/>
      <c r="G7" s="35"/>
      <c r="H7" s="35"/>
      <c r="I7" s="35"/>
      <c r="J7" s="36"/>
      <c r="K7" s="6"/>
      <c r="L7" s="7"/>
      <c r="M7" s="7"/>
      <c r="N7" s="7"/>
      <c r="O7" s="8"/>
      <c r="P7" s="9"/>
      <c r="Q7" s="9"/>
      <c r="R7" s="9"/>
      <c r="S7" s="9"/>
      <c r="T7" s="9"/>
      <c r="U7" s="9"/>
      <c r="V7" s="9"/>
      <c r="W7" s="9"/>
      <c r="X7" s="9"/>
      <c r="Y7" s="9"/>
      <c r="Z7" s="23"/>
      <c r="AA7" s="23"/>
      <c r="AB7" s="23"/>
      <c r="AC7" s="23"/>
      <c r="AD7" s="23"/>
    </row>
    <row r="8" spans="1:30" s="48" customFormat="1" ht="66.45" customHeight="1">
      <c r="A8" s="37"/>
      <c r="B8" s="38" t="s">
        <v>14</v>
      </c>
      <c r="C8" s="38" t="s">
        <v>15</v>
      </c>
      <c r="D8" s="38" t="s">
        <v>16</v>
      </c>
      <c r="E8" s="39" t="s">
        <v>17</v>
      </c>
      <c r="F8" s="40" t="s">
        <v>18</v>
      </c>
      <c r="G8" s="41" t="s">
        <v>19</v>
      </c>
      <c r="H8" s="41" t="s">
        <v>20</v>
      </c>
      <c r="I8" s="41" t="s">
        <v>21</v>
      </c>
      <c r="J8" s="42"/>
      <c r="K8" s="43"/>
      <c r="L8" s="44"/>
      <c r="M8" s="44"/>
      <c r="N8" s="44"/>
      <c r="O8" s="45"/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  <c r="AA8" s="47"/>
      <c r="AB8" s="47"/>
      <c r="AC8" s="47"/>
      <c r="AD8" s="47"/>
    </row>
    <row r="9" spans="1:30" s="56" customFormat="1" ht="27.75" customHeight="1">
      <c r="A9" s="135" t="s">
        <v>22</v>
      </c>
      <c r="B9" s="49">
        <v>159530</v>
      </c>
      <c r="C9" s="49">
        <v>7594</v>
      </c>
      <c r="D9" s="50">
        <v>105</v>
      </c>
      <c r="E9" s="51">
        <v>11638</v>
      </c>
      <c r="F9" s="52">
        <f>E9/C9</f>
        <v>1.5325256781669738</v>
      </c>
      <c r="G9" s="53">
        <v>0.3</v>
      </c>
      <c r="H9" s="54">
        <v>0.90517241379310343</v>
      </c>
      <c r="I9" s="54">
        <v>0.40856031128404668</v>
      </c>
      <c r="J9" s="149" t="s">
        <v>23</v>
      </c>
      <c r="K9" s="55"/>
      <c r="L9" s="7"/>
      <c r="M9" s="7"/>
      <c r="N9" s="7"/>
      <c r="O9" s="8"/>
      <c r="P9" s="9"/>
      <c r="Q9" s="9"/>
      <c r="R9" s="9"/>
      <c r="S9" s="9"/>
      <c r="T9" s="9"/>
      <c r="U9" s="9"/>
      <c r="V9" s="9"/>
      <c r="W9" s="9"/>
      <c r="X9" s="9"/>
      <c r="Y9" s="9"/>
      <c r="Z9" s="23"/>
      <c r="AA9" s="23"/>
      <c r="AB9" s="23"/>
      <c r="AC9" s="23"/>
      <c r="AD9" s="23"/>
    </row>
    <row r="10" spans="1:30" s="56" customFormat="1" ht="25.5" customHeight="1">
      <c r="A10" s="136" t="s">
        <v>24</v>
      </c>
      <c r="B10" s="57" t="s">
        <v>25</v>
      </c>
      <c r="C10" s="57">
        <v>9863</v>
      </c>
      <c r="D10" s="58">
        <v>187</v>
      </c>
      <c r="E10" s="57">
        <v>3594</v>
      </c>
      <c r="F10" s="59">
        <f>-L21</f>
        <v>0</v>
      </c>
      <c r="G10" s="60">
        <v>0.05</v>
      </c>
      <c r="H10" s="59">
        <v>1.0446927374301676</v>
      </c>
      <c r="I10" s="59">
        <v>0.52089136490250698</v>
      </c>
      <c r="J10" s="150" t="s">
        <v>26</v>
      </c>
      <c r="K10" s="61"/>
      <c r="L10" s="7"/>
      <c r="M10" s="7"/>
      <c r="N10" s="7"/>
      <c r="O10" s="8"/>
      <c r="P10" s="9"/>
      <c r="Q10" s="9"/>
      <c r="R10" s="9"/>
      <c r="S10" s="9"/>
      <c r="T10" s="9"/>
      <c r="U10" s="9"/>
      <c r="V10" s="9"/>
      <c r="W10" s="9"/>
      <c r="X10" s="9"/>
      <c r="Y10" s="9"/>
      <c r="Z10" s="23"/>
      <c r="AA10" s="23"/>
      <c r="AB10" s="23"/>
      <c r="AC10" s="23"/>
      <c r="AD10" s="23"/>
    </row>
    <row r="11" spans="1:30" s="56" customFormat="1" ht="26.25" customHeight="1">
      <c r="A11" s="137" t="s">
        <v>27</v>
      </c>
      <c r="B11" s="62">
        <v>170539</v>
      </c>
      <c r="C11" s="62">
        <v>6219</v>
      </c>
      <c r="D11" s="63">
        <v>280</v>
      </c>
      <c r="E11" s="64">
        <v>24675</v>
      </c>
      <c r="F11" s="65">
        <v>4</v>
      </c>
      <c r="G11" s="66">
        <v>0.24</v>
      </c>
      <c r="H11" s="67">
        <v>1.3023255813953489</v>
      </c>
      <c r="I11" s="67">
        <v>0.47297297297297297</v>
      </c>
      <c r="J11" s="151" t="s">
        <v>28</v>
      </c>
      <c r="K11" s="55"/>
      <c r="L11" s="7"/>
      <c r="M11" s="7"/>
      <c r="N11" s="7"/>
      <c r="O11" s="8"/>
      <c r="P11" s="9"/>
      <c r="Q11" s="9"/>
      <c r="R11" s="9"/>
      <c r="S11" s="9"/>
      <c r="T11" s="9"/>
      <c r="U11" s="9"/>
      <c r="V11" s="9"/>
      <c r="W11" s="9"/>
      <c r="X11" s="9"/>
      <c r="Y11" s="9"/>
      <c r="Z11" s="23"/>
      <c r="AA11" s="23"/>
      <c r="AB11" s="23"/>
      <c r="AC11" s="23"/>
      <c r="AD11" s="23"/>
    </row>
    <row r="12" spans="1:30" s="56" customFormat="1" ht="26.6" customHeight="1">
      <c r="A12" s="136" t="s">
        <v>29</v>
      </c>
      <c r="B12" s="57">
        <v>162670</v>
      </c>
      <c r="C12" s="57">
        <v>25571</v>
      </c>
      <c r="D12" s="58">
        <v>102</v>
      </c>
      <c r="E12" s="57">
        <v>42321</v>
      </c>
      <c r="F12" s="59">
        <v>1</v>
      </c>
      <c r="G12" s="60">
        <v>1</v>
      </c>
      <c r="H12" s="59">
        <v>1.1333333333333333</v>
      </c>
      <c r="I12" s="59">
        <v>0.4063745019920319</v>
      </c>
      <c r="J12" s="150" t="s">
        <v>30</v>
      </c>
      <c r="K12" s="61"/>
      <c r="L12" s="7"/>
      <c r="M12" s="7"/>
      <c r="N12" s="7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23"/>
      <c r="AA12" s="23"/>
      <c r="AB12" s="23"/>
      <c r="AC12" s="23"/>
      <c r="AD12" s="23"/>
    </row>
    <row r="13" spans="1:30" s="56" customFormat="1" ht="26.25" customHeight="1">
      <c r="A13" s="137" t="s">
        <v>31</v>
      </c>
      <c r="B13" s="62">
        <v>26899</v>
      </c>
      <c r="C13" s="62">
        <v>1494</v>
      </c>
      <c r="D13" s="63">
        <v>10</v>
      </c>
      <c r="E13" s="64">
        <v>538</v>
      </c>
      <c r="F13" s="65">
        <v>0</v>
      </c>
      <c r="G13" s="66">
        <v>0.15</v>
      </c>
      <c r="H13" s="67">
        <v>0.66666666666666663</v>
      </c>
      <c r="I13" s="67">
        <v>0.5</v>
      </c>
      <c r="J13" s="151" t="s">
        <v>32</v>
      </c>
      <c r="K13" s="55"/>
      <c r="L13" s="7"/>
      <c r="M13" s="7"/>
      <c r="N13" s="7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23"/>
      <c r="AA13" s="23"/>
      <c r="AB13" s="23"/>
      <c r="AC13" s="23"/>
      <c r="AD13" s="23"/>
    </row>
    <row r="14" spans="1:30" s="56" customFormat="1" ht="30" customHeight="1">
      <c r="A14" s="136" t="s">
        <v>33</v>
      </c>
      <c r="B14" s="57">
        <v>77860</v>
      </c>
      <c r="C14" s="57">
        <v>1561</v>
      </c>
      <c r="D14" s="57">
        <v>57</v>
      </c>
      <c r="E14" s="57">
        <v>3339</v>
      </c>
      <c r="F14" s="59">
        <v>2</v>
      </c>
      <c r="G14" s="60">
        <v>0.16</v>
      </c>
      <c r="H14" s="59">
        <v>11.4</v>
      </c>
      <c r="I14" s="59">
        <v>8.1428571428571423</v>
      </c>
      <c r="J14" s="150" t="s">
        <v>34</v>
      </c>
      <c r="K14" s="61"/>
      <c r="L14" s="7"/>
      <c r="M14" s="7"/>
      <c r="N14" s="7"/>
      <c r="O14" s="8"/>
      <c r="P14" s="9"/>
      <c r="Q14" s="9"/>
      <c r="R14" s="9"/>
      <c r="S14" s="9"/>
      <c r="T14" s="9"/>
      <c r="U14" s="9"/>
      <c r="V14" s="9"/>
      <c r="W14" s="9"/>
      <c r="X14" s="9"/>
      <c r="Y14" s="9"/>
      <c r="Z14" s="23"/>
      <c r="AA14" s="23"/>
      <c r="AB14" s="23"/>
      <c r="AC14" s="23"/>
      <c r="AD14" s="23"/>
    </row>
    <row r="15" spans="1:30" s="56" customFormat="1" ht="30" customHeight="1">
      <c r="A15" s="137" t="s">
        <v>35</v>
      </c>
      <c r="B15" s="62">
        <v>24531</v>
      </c>
      <c r="C15" s="62">
        <v>1610</v>
      </c>
      <c r="D15" s="62">
        <v>29</v>
      </c>
      <c r="E15" s="64">
        <v>2568</v>
      </c>
      <c r="F15" s="65">
        <v>2</v>
      </c>
      <c r="G15" s="66">
        <v>0.24</v>
      </c>
      <c r="H15" s="67">
        <v>1.45</v>
      </c>
      <c r="I15" s="67">
        <v>0.87878787878787878</v>
      </c>
      <c r="J15" s="151" t="s">
        <v>36</v>
      </c>
      <c r="K15" s="55"/>
      <c r="L15" s="7"/>
      <c r="M15" s="7"/>
      <c r="N15" s="7"/>
      <c r="O15" s="8"/>
      <c r="P15" s="9"/>
      <c r="Q15" s="9"/>
      <c r="R15" s="9"/>
      <c r="S15" s="9"/>
      <c r="T15" s="9"/>
      <c r="U15" s="9"/>
      <c r="V15" s="9"/>
      <c r="W15" s="9"/>
      <c r="X15" s="9"/>
      <c r="Y15" s="9"/>
      <c r="Z15" s="23"/>
      <c r="AA15" s="23"/>
      <c r="AB15" s="23"/>
      <c r="AC15" s="23"/>
      <c r="AD15" s="23"/>
    </row>
    <row r="16" spans="1:30" s="56" customFormat="1" ht="30" customHeight="1">
      <c r="A16" s="138" t="s">
        <v>37</v>
      </c>
      <c r="B16" s="68">
        <v>28456</v>
      </c>
      <c r="C16" s="68">
        <v>8976</v>
      </c>
      <c r="D16" s="68">
        <v>200</v>
      </c>
      <c r="E16" s="68">
        <v>17873</v>
      </c>
      <c r="F16" s="69">
        <v>2</v>
      </c>
      <c r="G16" s="70">
        <v>0.24</v>
      </c>
      <c r="H16" s="69">
        <v>3.125</v>
      </c>
      <c r="I16" s="69">
        <v>2.8985507246376812</v>
      </c>
      <c r="J16" s="152" t="s">
        <v>38</v>
      </c>
      <c r="K16" s="61"/>
      <c r="L16" s="7"/>
      <c r="M16" s="7"/>
      <c r="N16" s="7"/>
      <c r="O16" s="8"/>
      <c r="P16" s="9"/>
      <c r="Q16" s="9"/>
      <c r="R16" s="9"/>
      <c r="S16" s="9"/>
      <c r="T16" s="9"/>
      <c r="U16" s="9"/>
      <c r="V16" s="9"/>
      <c r="W16" s="9"/>
      <c r="X16" s="9"/>
      <c r="Y16" s="9"/>
      <c r="Z16" s="23"/>
      <c r="AA16" s="23"/>
      <c r="AB16" s="23"/>
      <c r="AC16" s="23"/>
      <c r="AD16" s="23"/>
    </row>
    <row r="17" spans="1:30" s="56" customFormat="1" ht="33.75" customHeight="1">
      <c r="A17" s="139" t="s">
        <v>39</v>
      </c>
      <c r="B17" s="71">
        <v>19721</v>
      </c>
      <c r="C17" s="71">
        <v>1327</v>
      </c>
      <c r="D17" s="71">
        <v>12</v>
      </c>
      <c r="E17" s="72">
        <v>1823</v>
      </c>
      <c r="F17" s="73">
        <v>1</v>
      </c>
      <c r="G17" s="74">
        <v>0.42</v>
      </c>
      <c r="H17" s="75">
        <v>0.8571428571428571</v>
      </c>
      <c r="I17" s="75">
        <v>0.38709677419354838</v>
      </c>
      <c r="J17" s="153" t="s">
        <v>40</v>
      </c>
      <c r="K17" s="55"/>
      <c r="L17" s="7"/>
      <c r="M17" s="7"/>
      <c r="N17" s="7"/>
      <c r="O17" s="8"/>
      <c r="P17" s="9"/>
      <c r="Q17" s="9"/>
      <c r="R17" s="9"/>
      <c r="S17" s="9"/>
      <c r="T17" s="9"/>
      <c r="U17" s="9"/>
      <c r="V17" s="9"/>
      <c r="W17" s="9"/>
      <c r="X17" s="9"/>
      <c r="Y17" s="9"/>
      <c r="Z17" s="23"/>
      <c r="AA17" s="23"/>
      <c r="AB17" s="23"/>
      <c r="AC17" s="23"/>
      <c r="AD17" s="23"/>
    </row>
    <row r="18" spans="1:30" s="56" customFormat="1" ht="30.75" customHeight="1">
      <c r="A18" s="136" t="s">
        <v>41</v>
      </c>
      <c r="B18" s="57">
        <v>103212</v>
      </c>
      <c r="C18" s="57">
        <v>2047</v>
      </c>
      <c r="D18" s="57">
        <v>15</v>
      </c>
      <c r="E18" s="57">
        <v>2665</v>
      </c>
      <c r="F18" s="59">
        <v>1</v>
      </c>
      <c r="G18" s="60">
        <v>0.49</v>
      </c>
      <c r="H18" s="59">
        <v>0.46875</v>
      </c>
      <c r="I18" s="59">
        <v>0.625</v>
      </c>
      <c r="J18" s="150" t="s">
        <v>42</v>
      </c>
      <c r="K18" s="61"/>
      <c r="L18" s="7"/>
      <c r="M18" s="7"/>
      <c r="N18" s="7"/>
      <c r="O18" s="8"/>
      <c r="P18" s="9"/>
      <c r="Q18" s="9"/>
      <c r="R18" s="9"/>
      <c r="S18" s="9"/>
      <c r="T18" s="9"/>
      <c r="U18" s="9"/>
      <c r="V18" s="9"/>
      <c r="W18" s="9"/>
      <c r="X18" s="9"/>
      <c r="Y18" s="9"/>
      <c r="Z18" s="23"/>
      <c r="AA18" s="23"/>
      <c r="AB18" s="23"/>
      <c r="AC18" s="23"/>
      <c r="AD18" s="23"/>
    </row>
    <row r="19" spans="1:30" s="56" customFormat="1" ht="30.75" customHeight="1">
      <c r="A19" s="137" t="s">
        <v>43</v>
      </c>
      <c r="B19" s="62">
        <v>105813</v>
      </c>
      <c r="C19" s="62">
        <v>7413</v>
      </c>
      <c r="D19" s="62">
        <v>75</v>
      </c>
      <c r="E19" s="64">
        <v>12877</v>
      </c>
      <c r="F19" s="65">
        <v>7</v>
      </c>
      <c r="G19" s="66">
        <v>0.47</v>
      </c>
      <c r="H19" s="67">
        <v>7.5</v>
      </c>
      <c r="I19" s="67">
        <v>5</v>
      </c>
      <c r="J19" s="151" t="s">
        <v>44</v>
      </c>
      <c r="K19" s="55"/>
      <c r="L19" s="7"/>
      <c r="M19" s="7"/>
      <c r="N19" s="7"/>
      <c r="O19" s="8"/>
      <c r="P19" s="9"/>
      <c r="Q19" s="9"/>
      <c r="R19" s="9"/>
      <c r="S19" s="9"/>
      <c r="T19" s="9"/>
      <c r="U19" s="9"/>
      <c r="V19" s="9"/>
      <c r="W19" s="9"/>
      <c r="X19" s="9"/>
      <c r="Y19" s="9"/>
      <c r="Z19" s="23"/>
      <c r="AA19" s="23"/>
      <c r="AB19" s="23"/>
      <c r="AC19" s="23"/>
      <c r="AD19" s="23"/>
    </row>
    <row r="20" spans="1:30" s="56" customFormat="1" ht="24.45" customHeight="1">
      <c r="A20" s="136" t="s">
        <v>45</v>
      </c>
      <c r="B20" s="57">
        <v>107457</v>
      </c>
      <c r="C20" s="57">
        <v>7588</v>
      </c>
      <c r="D20" s="57">
        <v>79</v>
      </c>
      <c r="E20" s="57">
        <v>44184</v>
      </c>
      <c r="F20" s="59">
        <v>2</v>
      </c>
      <c r="G20" s="60">
        <v>1</v>
      </c>
      <c r="H20" s="59">
        <v>1.6808510638297873</v>
      </c>
      <c r="I20" s="59">
        <v>0.89772727272727271</v>
      </c>
      <c r="J20" s="150" t="s">
        <v>46</v>
      </c>
      <c r="K20" s="61"/>
      <c r="L20" s="7"/>
      <c r="M20" s="7"/>
      <c r="N20" s="7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23"/>
      <c r="AA20" s="23"/>
      <c r="AB20" s="23"/>
      <c r="AC20" s="23"/>
      <c r="AD20" s="23"/>
    </row>
    <row r="21" spans="1:30" s="56" customFormat="1" ht="30.75" customHeight="1">
      <c r="A21" s="137" t="s">
        <v>47</v>
      </c>
      <c r="B21" s="62">
        <v>273344</v>
      </c>
      <c r="C21" s="62">
        <v>13831</v>
      </c>
      <c r="D21" s="62">
        <v>196</v>
      </c>
      <c r="E21" s="64">
        <v>53293</v>
      </c>
      <c r="F21" s="65">
        <v>3</v>
      </c>
      <c r="G21" s="66">
        <v>0.74</v>
      </c>
      <c r="H21" s="67">
        <v>2.76056338028169</v>
      </c>
      <c r="I21" s="67">
        <v>1.7043478260869565</v>
      </c>
      <c r="J21" s="151" t="s">
        <v>48</v>
      </c>
      <c r="K21" s="55"/>
      <c r="L21" s="7"/>
      <c r="M21" s="7"/>
      <c r="N21" s="7"/>
      <c r="O21" s="8"/>
      <c r="P21" s="9"/>
      <c r="Q21" s="9"/>
      <c r="R21" s="9"/>
      <c r="S21" s="9"/>
      <c r="T21" s="9"/>
      <c r="U21" s="9"/>
      <c r="V21" s="9"/>
      <c r="W21" s="9"/>
      <c r="X21" s="9"/>
      <c r="Y21" s="9"/>
      <c r="Z21" s="23"/>
      <c r="AA21" s="23"/>
      <c r="AB21" s="23"/>
      <c r="AC21" s="23"/>
      <c r="AD21" s="23"/>
    </row>
    <row r="22" spans="1:30" s="80" customFormat="1" ht="26.15" customHeight="1">
      <c r="A22" s="136" t="s">
        <v>49</v>
      </c>
      <c r="B22" s="57">
        <v>274583</v>
      </c>
      <c r="C22" s="57">
        <v>8500</v>
      </c>
      <c r="D22" s="57">
        <v>64</v>
      </c>
      <c r="E22" s="57">
        <v>8493</v>
      </c>
      <c r="F22" s="59">
        <v>5</v>
      </c>
      <c r="G22" s="60">
        <v>0.36</v>
      </c>
      <c r="H22" s="59">
        <v>0.4</v>
      </c>
      <c r="I22" s="59">
        <v>0.19875776397515527</v>
      </c>
      <c r="J22" s="150" t="s">
        <v>50</v>
      </c>
      <c r="K22" s="61"/>
      <c r="L22" s="76"/>
      <c r="M22" s="76"/>
      <c r="N22" s="76"/>
      <c r="O22" s="77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  <c r="AA22" s="79"/>
      <c r="AB22" s="79"/>
      <c r="AC22" s="79"/>
      <c r="AD22" s="79"/>
    </row>
    <row r="23" spans="1:30" s="80" customFormat="1" ht="37.5" customHeight="1">
      <c r="A23" s="140" t="s">
        <v>51</v>
      </c>
      <c r="B23" s="81">
        <v>60560</v>
      </c>
      <c r="C23" s="81">
        <v>2139</v>
      </c>
      <c r="D23" s="81">
        <v>27</v>
      </c>
      <c r="E23" s="64">
        <v>1893</v>
      </c>
      <c r="F23" s="65">
        <v>0</v>
      </c>
      <c r="G23" s="66">
        <v>0.19</v>
      </c>
      <c r="H23" s="67">
        <v>0.32926829268292684</v>
      </c>
      <c r="I23" s="67">
        <v>0.1888111888111888</v>
      </c>
      <c r="J23" s="154" t="s">
        <v>52</v>
      </c>
      <c r="K23" s="55"/>
      <c r="L23" s="76"/>
      <c r="M23" s="76"/>
      <c r="N23" s="76"/>
      <c r="O23" s="77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  <c r="AA23" s="79"/>
      <c r="AB23" s="79"/>
      <c r="AC23" s="79"/>
      <c r="AD23" s="79"/>
    </row>
    <row r="24" spans="1:30" s="80" customFormat="1" ht="33.75" customHeight="1">
      <c r="A24" s="136" t="s">
        <v>53</v>
      </c>
      <c r="B24" s="57">
        <v>112855</v>
      </c>
      <c r="C24" s="57">
        <v>7415</v>
      </c>
      <c r="D24" s="57">
        <v>93</v>
      </c>
      <c r="E24" s="57">
        <v>21616</v>
      </c>
      <c r="F24" s="59">
        <v>3</v>
      </c>
      <c r="G24" s="60">
        <v>0.64</v>
      </c>
      <c r="H24" s="59">
        <v>2.657142857142857</v>
      </c>
      <c r="I24" s="59">
        <v>1.5</v>
      </c>
      <c r="J24" s="150" t="s">
        <v>54</v>
      </c>
      <c r="K24" s="61"/>
      <c r="L24" s="76"/>
      <c r="M24" s="76"/>
      <c r="N24" s="76"/>
      <c r="O24" s="77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9"/>
      <c r="AA24" s="79"/>
      <c r="AB24" s="79"/>
      <c r="AC24" s="79"/>
      <c r="AD24" s="79"/>
    </row>
    <row r="25" spans="1:30" s="84" customFormat="1" ht="30.75" customHeight="1">
      <c r="A25" s="140" t="s">
        <v>55</v>
      </c>
      <c r="B25" s="81">
        <v>119014</v>
      </c>
      <c r="C25" s="81">
        <v>4449</v>
      </c>
      <c r="D25" s="81">
        <v>75</v>
      </c>
      <c r="E25" s="64">
        <v>7104</v>
      </c>
      <c r="F25" s="65">
        <v>1</v>
      </c>
      <c r="G25" s="66">
        <v>0.26</v>
      </c>
      <c r="H25" s="67">
        <v>1.0714285714285714</v>
      </c>
      <c r="I25" s="67">
        <v>0.34246575342465752</v>
      </c>
      <c r="J25" s="154" t="s">
        <v>56</v>
      </c>
      <c r="K25" s="55"/>
      <c r="L25" s="76"/>
      <c r="M25" s="76"/>
      <c r="N25" s="76"/>
      <c r="O25" s="82"/>
      <c r="P25" s="83"/>
      <c r="Q25" s="83"/>
      <c r="R25" s="83"/>
      <c r="S25" s="83"/>
      <c r="T25" s="83"/>
      <c r="U25" s="83"/>
      <c r="V25" s="83"/>
      <c r="W25" s="83"/>
      <c r="X25" s="83"/>
      <c r="Y25" s="83"/>
    </row>
    <row r="26" spans="1:30" s="80" customFormat="1" ht="30.75" customHeight="1">
      <c r="A26" s="136" t="s">
        <v>57</v>
      </c>
      <c r="B26" s="57">
        <v>118869</v>
      </c>
      <c r="C26" s="57">
        <v>5022</v>
      </c>
      <c r="D26" s="57">
        <v>116</v>
      </c>
      <c r="E26" s="57">
        <v>16930</v>
      </c>
      <c r="F26" s="59">
        <v>3</v>
      </c>
      <c r="G26" s="60">
        <v>0.4</v>
      </c>
      <c r="H26" s="59">
        <v>0.60416666666666663</v>
      </c>
      <c r="I26" s="59">
        <v>0.32768361581920902</v>
      </c>
      <c r="J26" s="150" t="s">
        <v>58</v>
      </c>
      <c r="K26" s="61"/>
      <c r="L26" s="76"/>
      <c r="M26" s="76"/>
      <c r="N26" s="76"/>
      <c r="O26" s="77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  <c r="AA26" s="79"/>
      <c r="AB26" s="79"/>
      <c r="AC26" s="79"/>
      <c r="AD26" s="79"/>
    </row>
    <row r="27" spans="1:30" s="87" customFormat="1" ht="30.75" customHeight="1">
      <c r="A27" s="140" t="s">
        <v>59</v>
      </c>
      <c r="B27" s="81">
        <v>33303</v>
      </c>
      <c r="C27" s="81">
        <v>1506</v>
      </c>
      <c r="D27" s="81">
        <v>56</v>
      </c>
      <c r="E27" s="64">
        <v>11164</v>
      </c>
      <c r="F27" s="65">
        <v>7</v>
      </c>
      <c r="G27" s="66">
        <v>0.55000000000000004</v>
      </c>
      <c r="H27" s="67">
        <v>1.8666666666666667</v>
      </c>
      <c r="I27" s="67">
        <v>0.77777777777777779</v>
      </c>
      <c r="J27" s="154" t="s">
        <v>60</v>
      </c>
      <c r="K27" s="55"/>
      <c r="L27" s="76"/>
      <c r="M27" s="76"/>
      <c r="N27" s="76"/>
      <c r="O27" s="85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spans="1:30" s="80" customFormat="1" ht="30.75" customHeight="1">
      <c r="A28" s="136" t="s">
        <v>61</v>
      </c>
      <c r="B28" s="57">
        <v>214196</v>
      </c>
      <c r="C28" s="57">
        <v>12676</v>
      </c>
      <c r="D28" s="57">
        <v>91</v>
      </c>
      <c r="E28" s="57">
        <v>91267</v>
      </c>
      <c r="F28" s="59">
        <v>7</v>
      </c>
      <c r="G28" s="60">
        <v>1</v>
      </c>
      <c r="H28" s="59">
        <v>0.55487804878048785</v>
      </c>
      <c r="I28" s="59">
        <v>0.25706214689265539</v>
      </c>
      <c r="J28" s="150" t="s">
        <v>62</v>
      </c>
      <c r="K28" s="61"/>
      <c r="L28" s="76"/>
      <c r="M28" s="76"/>
      <c r="N28" s="76"/>
      <c r="O28" s="77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9"/>
      <c r="AA28" s="79"/>
      <c r="AB28" s="79"/>
      <c r="AC28" s="79"/>
      <c r="AD28" s="79"/>
    </row>
    <row r="29" spans="1:30" s="87" customFormat="1" ht="30.75" customHeight="1">
      <c r="A29" s="141" t="s">
        <v>63</v>
      </c>
      <c r="B29" s="88">
        <v>190058</v>
      </c>
      <c r="C29" s="88">
        <v>9686</v>
      </c>
      <c r="D29" s="88">
        <v>67</v>
      </c>
      <c r="E29" s="89">
        <v>20957</v>
      </c>
      <c r="F29" s="90">
        <v>1</v>
      </c>
      <c r="G29" s="91">
        <v>0.86</v>
      </c>
      <c r="H29" s="92">
        <v>0.46206896551724136</v>
      </c>
      <c r="I29" s="92">
        <v>0.19764011799410031</v>
      </c>
      <c r="J29" s="155" t="s">
        <v>64</v>
      </c>
      <c r="K29" s="55"/>
      <c r="L29" s="76"/>
      <c r="M29" s="76"/>
      <c r="N29" s="76"/>
      <c r="O29" s="85"/>
      <c r="P29" s="86"/>
      <c r="Q29" s="86"/>
      <c r="R29" s="86"/>
      <c r="S29" s="86"/>
      <c r="T29" s="86"/>
      <c r="U29" s="86"/>
      <c r="V29" s="86"/>
      <c r="W29" s="86"/>
      <c r="X29" s="86"/>
      <c r="Y29" s="86"/>
    </row>
    <row r="30" spans="1:30" s="80" customFormat="1" ht="25.5" customHeight="1">
      <c r="A30" s="142" t="s">
        <v>65</v>
      </c>
      <c r="B30" s="93">
        <v>177999</v>
      </c>
      <c r="C30" s="93">
        <v>11892</v>
      </c>
      <c r="D30" s="93">
        <v>95</v>
      </c>
      <c r="E30" s="93">
        <v>36690</v>
      </c>
      <c r="F30" s="94">
        <v>3</v>
      </c>
      <c r="G30" s="95">
        <v>1</v>
      </c>
      <c r="H30" s="94">
        <v>0.85585585585585588</v>
      </c>
      <c r="I30" s="94">
        <v>0.42410714285714285</v>
      </c>
      <c r="J30" s="156" t="s">
        <v>66</v>
      </c>
      <c r="K30" s="61"/>
      <c r="L30" s="76"/>
      <c r="M30" s="76"/>
      <c r="N30" s="76"/>
      <c r="O30" s="77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9"/>
      <c r="AA30" s="79"/>
      <c r="AB30" s="79"/>
      <c r="AC30" s="79"/>
      <c r="AD30" s="79"/>
    </row>
    <row r="31" spans="1:30" s="87" customFormat="1" ht="27.75" customHeight="1">
      <c r="A31" s="140" t="s">
        <v>67</v>
      </c>
      <c r="B31" s="81">
        <v>296258</v>
      </c>
      <c r="C31" s="81">
        <v>15716</v>
      </c>
      <c r="D31" s="81">
        <v>177</v>
      </c>
      <c r="E31" s="64">
        <v>33004</v>
      </c>
      <c r="F31" s="65">
        <v>2</v>
      </c>
      <c r="G31" s="66">
        <v>0.51</v>
      </c>
      <c r="H31" s="67">
        <v>0.91237113402061853</v>
      </c>
      <c r="I31" s="67">
        <v>0.43276283618581907</v>
      </c>
      <c r="J31" s="154" t="s">
        <v>68</v>
      </c>
      <c r="K31" s="55"/>
      <c r="L31" s="76"/>
      <c r="M31" s="76"/>
      <c r="N31" s="76"/>
      <c r="O31" s="85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spans="1:30" s="80" customFormat="1" ht="30.75" customHeight="1">
      <c r="A32" s="136" t="s">
        <v>69</v>
      </c>
      <c r="B32" s="57" t="s">
        <v>70</v>
      </c>
      <c r="C32" s="57">
        <v>4697</v>
      </c>
      <c r="D32" s="57">
        <v>127</v>
      </c>
      <c r="E32" s="57">
        <v>38500</v>
      </c>
      <c r="F32" s="59">
        <v>7</v>
      </c>
      <c r="G32" s="60">
        <v>0.83</v>
      </c>
      <c r="H32" s="59">
        <v>2.5918367346938775</v>
      </c>
      <c r="I32" s="59">
        <v>1.7638888888888888</v>
      </c>
      <c r="J32" s="150" t="s">
        <v>71</v>
      </c>
      <c r="K32" s="61"/>
      <c r="L32" s="76"/>
      <c r="M32" s="76"/>
      <c r="N32" s="76"/>
      <c r="O32" s="77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9"/>
      <c r="AA32" s="79"/>
      <c r="AB32" s="79"/>
      <c r="AC32" s="79"/>
      <c r="AD32" s="79"/>
    </row>
    <row r="33" spans="1:30" s="87" customFormat="1" ht="27" customHeight="1">
      <c r="A33" s="140" t="s">
        <v>72</v>
      </c>
      <c r="B33" s="81">
        <v>212415</v>
      </c>
      <c r="C33" s="81">
        <v>8003</v>
      </c>
      <c r="D33" s="81">
        <v>126</v>
      </c>
      <c r="E33" s="64">
        <v>16806</v>
      </c>
      <c r="F33" s="65">
        <v>2</v>
      </c>
      <c r="G33" s="66">
        <v>0.37</v>
      </c>
      <c r="H33" s="67">
        <v>0.69613259668508287</v>
      </c>
      <c r="I33" s="67">
        <v>0.41721854304635764</v>
      </c>
      <c r="J33" s="154" t="s">
        <v>73</v>
      </c>
      <c r="K33" s="55"/>
      <c r="L33" s="76"/>
      <c r="M33" s="76"/>
      <c r="N33" s="76"/>
      <c r="O33" s="85"/>
      <c r="P33" s="86"/>
      <c r="Q33" s="86"/>
      <c r="R33" s="86"/>
      <c r="S33" s="86"/>
      <c r="T33" s="86"/>
      <c r="U33" s="86"/>
      <c r="V33" s="86"/>
      <c r="W33" s="86"/>
      <c r="X33" s="86"/>
      <c r="Y33" s="86"/>
    </row>
    <row r="34" spans="1:30" s="80" customFormat="1" ht="27.75" customHeight="1">
      <c r="A34" s="136" t="s">
        <v>74</v>
      </c>
      <c r="B34" s="57">
        <v>23508</v>
      </c>
      <c r="C34" s="57">
        <v>560</v>
      </c>
      <c r="D34" s="57">
        <v>18</v>
      </c>
      <c r="E34" s="57">
        <v>3254</v>
      </c>
      <c r="F34" s="59">
        <v>6</v>
      </c>
      <c r="G34" s="60">
        <v>0.5</v>
      </c>
      <c r="H34" s="59">
        <v>0.62068965517241381</v>
      </c>
      <c r="I34" s="59">
        <v>0.30508474576271188</v>
      </c>
      <c r="J34" s="150" t="s">
        <v>75</v>
      </c>
      <c r="K34" s="61"/>
      <c r="L34" s="76"/>
      <c r="M34" s="76"/>
      <c r="N34" s="76"/>
      <c r="O34" s="77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9"/>
      <c r="AA34" s="79"/>
      <c r="AB34" s="79"/>
      <c r="AC34" s="79"/>
      <c r="AD34" s="79"/>
    </row>
    <row r="35" spans="1:30" s="87" customFormat="1" ht="23.25" customHeight="1">
      <c r="A35" s="140" t="s">
        <v>76</v>
      </c>
      <c r="B35" s="81">
        <v>265250</v>
      </c>
      <c r="C35" s="81">
        <v>14563</v>
      </c>
      <c r="D35" s="81">
        <v>178</v>
      </c>
      <c r="E35" s="64">
        <v>36408</v>
      </c>
      <c r="F35" s="65">
        <v>3</v>
      </c>
      <c r="G35" s="66">
        <v>0.56000000000000005</v>
      </c>
      <c r="H35" s="67">
        <v>1.7115384615384615</v>
      </c>
      <c r="I35" s="67">
        <v>1.4126984126984128</v>
      </c>
      <c r="J35" s="154" t="s">
        <v>77</v>
      </c>
      <c r="K35" s="55"/>
      <c r="L35" s="76"/>
      <c r="M35" s="76"/>
      <c r="N35" s="76"/>
      <c r="O35" s="85"/>
      <c r="P35" s="86"/>
      <c r="Q35" s="86"/>
      <c r="R35" s="86"/>
      <c r="S35" s="86"/>
      <c r="T35" s="86"/>
      <c r="U35" s="86"/>
      <c r="V35" s="86"/>
      <c r="W35" s="86"/>
      <c r="X35" s="86"/>
      <c r="Y35" s="86"/>
    </row>
    <row r="36" spans="1:30" s="80" customFormat="1" ht="30.75" customHeight="1">
      <c r="A36" s="136" t="s">
        <v>78</v>
      </c>
      <c r="B36" s="57">
        <v>212174</v>
      </c>
      <c r="C36" s="57">
        <v>13030</v>
      </c>
      <c r="D36" s="57">
        <v>60</v>
      </c>
      <c r="E36" s="57">
        <v>19907</v>
      </c>
      <c r="F36" s="59">
        <v>2</v>
      </c>
      <c r="G36" s="60">
        <v>0.91</v>
      </c>
      <c r="H36" s="59">
        <v>0.5357142857142857</v>
      </c>
      <c r="I36" s="59">
        <v>0.28846153846153844</v>
      </c>
      <c r="J36" s="150" t="s">
        <v>79</v>
      </c>
      <c r="K36" s="61"/>
      <c r="L36" s="76"/>
      <c r="M36" s="76"/>
      <c r="N36" s="76"/>
      <c r="O36" s="77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9"/>
      <c r="AA36" s="79"/>
      <c r="AB36" s="79"/>
      <c r="AC36" s="79"/>
      <c r="AD36" s="79"/>
    </row>
    <row r="37" spans="1:30" s="80" customFormat="1" ht="30.75" customHeight="1">
      <c r="A37" s="143" t="s">
        <v>80</v>
      </c>
      <c r="B37" s="81">
        <v>2014</v>
      </c>
      <c r="C37" s="81">
        <v>1746</v>
      </c>
      <c r="D37" s="81">
        <v>10</v>
      </c>
      <c r="E37" s="64">
        <v>1186</v>
      </c>
      <c r="F37" s="65">
        <v>0</v>
      </c>
      <c r="G37" s="66">
        <v>0.32</v>
      </c>
      <c r="H37" s="67">
        <v>0.37037037037037035</v>
      </c>
      <c r="I37" s="67">
        <v>0.37037037037037035</v>
      </c>
      <c r="J37" s="154" t="s">
        <v>81</v>
      </c>
      <c r="K37" s="55"/>
      <c r="L37" s="76"/>
      <c r="M37" s="76"/>
      <c r="N37" s="76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9"/>
      <c r="AA37" s="79"/>
      <c r="AB37" s="79"/>
      <c r="AC37" s="79"/>
      <c r="AD37" s="79"/>
    </row>
    <row r="38" spans="1:30" s="80" customFormat="1" ht="30.75" customHeight="1">
      <c r="A38" s="136" t="s">
        <v>82</v>
      </c>
      <c r="B38" s="57">
        <v>4871</v>
      </c>
      <c r="C38" s="57" t="s">
        <v>70</v>
      </c>
      <c r="D38" s="57" t="s">
        <v>70</v>
      </c>
      <c r="E38" s="57" t="s">
        <v>70</v>
      </c>
      <c r="F38" s="59">
        <v>0</v>
      </c>
      <c r="G38" s="96">
        <v>0</v>
      </c>
      <c r="H38" s="59">
        <v>0</v>
      </c>
      <c r="I38" s="59">
        <v>0</v>
      </c>
      <c r="J38" s="150" t="s">
        <v>83</v>
      </c>
      <c r="K38" s="58"/>
      <c r="L38" s="76"/>
      <c r="M38" s="76"/>
      <c r="N38" s="76"/>
      <c r="O38" s="77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9"/>
      <c r="AA38" s="79"/>
      <c r="AB38" s="79"/>
      <c r="AC38" s="79"/>
      <c r="AD38" s="79"/>
    </row>
    <row r="39" spans="1:30" s="80" customFormat="1" ht="26.25" customHeight="1">
      <c r="A39" s="143" t="s">
        <v>84</v>
      </c>
      <c r="B39" s="81">
        <v>55550</v>
      </c>
      <c r="C39" s="81">
        <v>1932</v>
      </c>
      <c r="D39" s="81">
        <v>76</v>
      </c>
      <c r="E39" s="63">
        <v>32578</v>
      </c>
      <c r="F39" s="97">
        <v>7</v>
      </c>
      <c r="G39" s="98">
        <v>1</v>
      </c>
      <c r="H39" s="97">
        <v>0.65517241379310343</v>
      </c>
      <c r="I39" s="65">
        <v>0.35849056603773582</v>
      </c>
      <c r="J39" s="154" t="s">
        <v>85</v>
      </c>
      <c r="K39" s="63"/>
      <c r="L39" s="76"/>
      <c r="M39" s="76"/>
      <c r="N39" s="76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79"/>
      <c r="AB39" s="79"/>
      <c r="AC39" s="79"/>
      <c r="AD39" s="79"/>
    </row>
    <row r="40" spans="1:30" s="80" customFormat="1" ht="34.5" customHeight="1">
      <c r="A40" s="144" t="s">
        <v>86</v>
      </c>
      <c r="B40" s="57">
        <v>8503</v>
      </c>
      <c r="C40" s="57">
        <v>0</v>
      </c>
      <c r="D40" s="57">
        <v>67</v>
      </c>
      <c r="E40" s="57">
        <v>0</v>
      </c>
      <c r="F40" s="59">
        <v>0</v>
      </c>
      <c r="G40" s="96">
        <v>0</v>
      </c>
      <c r="H40" s="59">
        <v>1.558139534883721</v>
      </c>
      <c r="I40" s="59">
        <v>1.0307692307692307</v>
      </c>
      <c r="J40" s="150" t="s">
        <v>87</v>
      </c>
      <c r="K40" s="58"/>
      <c r="L40" s="76"/>
      <c r="M40" s="76"/>
      <c r="N40" s="76"/>
      <c r="O40" s="77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9"/>
      <c r="AA40" s="79"/>
      <c r="AB40" s="79"/>
      <c r="AC40" s="79"/>
      <c r="AD40" s="79"/>
    </row>
    <row r="41" spans="1:30" s="80" customFormat="1" ht="27" customHeight="1">
      <c r="A41" s="143" t="s">
        <v>88</v>
      </c>
      <c r="B41" s="81">
        <v>35526</v>
      </c>
      <c r="C41" s="81">
        <v>19569</v>
      </c>
      <c r="D41" s="81">
        <v>117</v>
      </c>
      <c r="E41" s="64">
        <v>43043</v>
      </c>
      <c r="F41" s="65">
        <v>3</v>
      </c>
      <c r="G41" s="66">
        <v>1</v>
      </c>
      <c r="H41" s="97">
        <v>1.0353982300884956</v>
      </c>
      <c r="I41" s="97">
        <v>0.48347107438016529</v>
      </c>
      <c r="J41" s="154" t="s">
        <v>89</v>
      </c>
      <c r="K41" s="55"/>
      <c r="L41" s="76"/>
      <c r="M41" s="76"/>
      <c r="N41" s="76"/>
      <c r="O41" s="77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9"/>
      <c r="AA41" s="79"/>
      <c r="AB41" s="79"/>
      <c r="AC41" s="79"/>
      <c r="AD41" s="79"/>
    </row>
    <row r="42" spans="1:30" s="80" customFormat="1" ht="25.5" customHeight="1">
      <c r="A42" s="144" t="s">
        <v>90</v>
      </c>
      <c r="B42" s="57">
        <v>120073</v>
      </c>
      <c r="C42" s="57">
        <v>2592</v>
      </c>
      <c r="D42" s="57">
        <v>78</v>
      </c>
      <c r="E42" s="57">
        <v>2750</v>
      </c>
      <c r="F42" s="59">
        <v>8</v>
      </c>
      <c r="G42" s="96">
        <v>0.1</v>
      </c>
      <c r="H42" s="59">
        <v>0.91764705882352937</v>
      </c>
      <c r="I42" s="59">
        <v>0.52348993288590606</v>
      </c>
      <c r="J42" s="150" t="s">
        <v>91</v>
      </c>
      <c r="K42" s="55"/>
      <c r="L42" s="76"/>
      <c r="M42" s="76"/>
      <c r="N42" s="76"/>
      <c r="O42" s="77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9"/>
      <c r="AA42" s="79"/>
      <c r="AB42" s="79"/>
      <c r="AC42" s="79"/>
      <c r="AD42" s="79"/>
    </row>
    <row r="43" spans="1:30" s="80" customFormat="1" ht="25.5" customHeight="1">
      <c r="A43" s="140" t="s">
        <v>92</v>
      </c>
      <c r="B43" s="81">
        <v>295</v>
      </c>
      <c r="C43" s="81" t="s">
        <v>25</v>
      </c>
      <c r="D43" s="81" t="s">
        <v>25</v>
      </c>
      <c r="E43" s="99" t="s">
        <v>25</v>
      </c>
      <c r="F43" s="65">
        <v>0</v>
      </c>
      <c r="G43" s="66">
        <v>0</v>
      </c>
      <c r="H43" s="65">
        <v>0</v>
      </c>
      <c r="I43" s="65">
        <v>0</v>
      </c>
      <c r="J43" s="154" t="s">
        <v>93</v>
      </c>
      <c r="K43" s="55"/>
      <c r="L43" s="76"/>
      <c r="M43" s="76"/>
      <c r="N43" s="76"/>
      <c r="O43" s="77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9"/>
      <c r="AA43" s="79"/>
      <c r="AB43" s="79"/>
      <c r="AC43" s="79"/>
      <c r="AD43" s="79"/>
    </row>
    <row r="44" spans="1:30" s="80" customFormat="1" ht="25.5" customHeight="1">
      <c r="A44" s="144" t="s">
        <v>94</v>
      </c>
      <c r="B44" s="57">
        <v>93618</v>
      </c>
      <c r="C44" s="57">
        <v>95</v>
      </c>
      <c r="D44" s="57">
        <v>25</v>
      </c>
      <c r="E44" s="57">
        <v>544</v>
      </c>
      <c r="F44" s="59">
        <v>6</v>
      </c>
      <c r="G44" s="96">
        <v>0.06</v>
      </c>
      <c r="H44" s="59">
        <v>1.9</v>
      </c>
      <c r="I44" s="59">
        <v>1.36</v>
      </c>
      <c r="J44" s="150" t="s">
        <v>95</v>
      </c>
      <c r="K44" s="55"/>
      <c r="L44" s="76"/>
      <c r="M44" s="76"/>
      <c r="N44" s="76"/>
      <c r="O44" s="77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9"/>
      <c r="AA44" s="79"/>
      <c r="AB44" s="79"/>
      <c r="AC44" s="79"/>
      <c r="AD44" s="79"/>
    </row>
    <row r="45" spans="1:30" s="80" customFormat="1" ht="25.5" customHeight="1">
      <c r="A45" s="162" t="s">
        <v>96</v>
      </c>
      <c r="B45" s="163">
        <v>595</v>
      </c>
      <c r="C45" s="163">
        <v>5</v>
      </c>
      <c r="D45" s="163">
        <v>8</v>
      </c>
      <c r="E45" s="164" t="s">
        <v>25</v>
      </c>
      <c r="F45" s="165">
        <v>0</v>
      </c>
      <c r="G45" s="166">
        <v>0</v>
      </c>
      <c r="H45" s="167">
        <v>0.8</v>
      </c>
      <c r="I45" s="167">
        <v>0.8</v>
      </c>
      <c r="J45" s="168" t="s">
        <v>97</v>
      </c>
      <c r="K45" s="55"/>
      <c r="L45" s="76"/>
      <c r="M45" s="76"/>
      <c r="N45" s="76"/>
      <c r="O45" s="77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9"/>
      <c r="AA45" s="79"/>
      <c r="AB45" s="79"/>
      <c r="AC45" s="79"/>
      <c r="AD45" s="79"/>
    </row>
    <row r="46" spans="1:30" s="80" customFormat="1" ht="34" customHeight="1">
      <c r="A46" s="144" t="s">
        <v>98</v>
      </c>
      <c r="B46" s="57">
        <v>14279</v>
      </c>
      <c r="C46" s="57" t="s">
        <v>25</v>
      </c>
      <c r="D46" s="57">
        <v>6</v>
      </c>
      <c r="E46" s="57" t="s">
        <v>25</v>
      </c>
      <c r="F46" s="59">
        <v>0</v>
      </c>
      <c r="G46" s="96">
        <v>0</v>
      </c>
      <c r="H46" s="59">
        <v>6.9767441860465115E-2</v>
      </c>
      <c r="I46" s="59">
        <v>2.8301886792452831E-2</v>
      </c>
      <c r="J46" s="150" t="s">
        <v>99</v>
      </c>
      <c r="K46" s="55"/>
      <c r="L46" s="76"/>
      <c r="M46" s="76"/>
      <c r="N46" s="76"/>
      <c r="O46" s="77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9"/>
      <c r="AA46" s="79"/>
      <c r="AB46" s="79"/>
      <c r="AC46" s="79"/>
      <c r="AD46" s="79"/>
    </row>
    <row r="47" spans="1:30" s="80" customFormat="1" ht="34" customHeight="1">
      <c r="A47" s="140" t="s">
        <v>100</v>
      </c>
      <c r="B47" s="81">
        <v>318</v>
      </c>
      <c r="C47" s="81">
        <v>3</v>
      </c>
      <c r="D47" s="81">
        <v>16</v>
      </c>
      <c r="E47" s="64">
        <v>7</v>
      </c>
      <c r="F47" s="65">
        <v>2</v>
      </c>
      <c r="G47" s="66">
        <v>0</v>
      </c>
      <c r="H47" s="67">
        <v>0.66666666666666663</v>
      </c>
      <c r="I47" s="67">
        <v>4</v>
      </c>
      <c r="J47" s="154" t="s">
        <v>101</v>
      </c>
      <c r="K47" s="55"/>
      <c r="L47" s="76"/>
      <c r="M47" s="76"/>
      <c r="N47" s="76"/>
      <c r="O47" s="77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9"/>
      <c r="AA47" s="79"/>
      <c r="AB47" s="79"/>
      <c r="AC47" s="79"/>
      <c r="AD47" s="79"/>
    </row>
    <row r="48" spans="1:30" s="80" customFormat="1" ht="34" customHeight="1">
      <c r="A48" s="144" t="s">
        <v>102</v>
      </c>
      <c r="B48" s="57">
        <v>42914</v>
      </c>
      <c r="C48" s="57">
        <v>914</v>
      </c>
      <c r="D48" s="57">
        <v>9</v>
      </c>
      <c r="E48" s="57">
        <v>638</v>
      </c>
      <c r="F48" s="59">
        <v>1</v>
      </c>
      <c r="G48" s="96">
        <v>0.19</v>
      </c>
      <c r="H48" s="59">
        <v>0.19565217391304349</v>
      </c>
      <c r="I48" s="59">
        <v>0.125</v>
      </c>
      <c r="J48" s="150" t="s">
        <v>103</v>
      </c>
      <c r="K48" s="55"/>
      <c r="L48" s="76"/>
      <c r="M48" s="76"/>
      <c r="N48" s="76"/>
      <c r="O48" s="77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9"/>
      <c r="AA48" s="79"/>
      <c r="AB48" s="79"/>
      <c r="AC48" s="79"/>
      <c r="AD48" s="79"/>
    </row>
    <row r="49" spans="1:30" s="56" customFormat="1" ht="37.5" customHeight="1">
      <c r="A49" s="145" t="s">
        <v>104</v>
      </c>
      <c r="B49" s="100">
        <f>SUM(B9:B48)</f>
        <v>3949630</v>
      </c>
      <c r="C49" s="100">
        <f>SUM(C9:C48)</f>
        <v>241804</v>
      </c>
      <c r="D49" s="100">
        <f>SUM(D9:D48)</f>
        <v>3129</v>
      </c>
      <c r="E49" s="100">
        <f>SUM(E9:E48)</f>
        <v>666127</v>
      </c>
      <c r="F49" s="101">
        <v>3</v>
      </c>
      <c r="G49" s="102">
        <f>(E49/(D49*365))</f>
        <v>0.58325518678557198</v>
      </c>
      <c r="H49" s="101">
        <f>3239/D49</f>
        <v>1.0351550015979547</v>
      </c>
      <c r="I49" s="101">
        <f>6434/D49</f>
        <v>2.0562480025567274</v>
      </c>
      <c r="J49" s="157" t="s">
        <v>105</v>
      </c>
      <c r="K49" s="103"/>
      <c r="L49" s="104"/>
      <c r="M49" s="104"/>
      <c r="N49" s="104"/>
      <c r="O49" s="8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30" s="56" customFormat="1" ht="37.5" customHeight="1">
      <c r="A50" s="144" t="s">
        <v>106</v>
      </c>
      <c r="B50" s="57">
        <v>54075</v>
      </c>
      <c r="C50" s="57">
        <v>2680</v>
      </c>
      <c r="D50" s="57">
        <v>130</v>
      </c>
      <c r="E50" s="57">
        <v>16143</v>
      </c>
      <c r="F50" s="59">
        <v>6</v>
      </c>
      <c r="G50" s="60">
        <v>0.34</v>
      </c>
      <c r="H50" s="59">
        <v>0.69892473118279574</v>
      </c>
      <c r="I50" s="59">
        <v>0.34666666666666668</v>
      </c>
      <c r="J50" s="150" t="s">
        <v>107</v>
      </c>
      <c r="K50" s="7"/>
      <c r="L50" s="7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30" s="56" customFormat="1" ht="37.5" customHeight="1">
      <c r="A51" s="146" t="s">
        <v>108</v>
      </c>
      <c r="B51" s="105">
        <v>1985</v>
      </c>
      <c r="C51" s="105">
        <v>696</v>
      </c>
      <c r="D51" s="105">
        <v>59</v>
      </c>
      <c r="E51" s="105">
        <v>2370</v>
      </c>
      <c r="F51" s="67">
        <v>3</v>
      </c>
      <c r="G51" s="106">
        <v>0.11</v>
      </c>
      <c r="H51" s="67">
        <v>3.2777777777777777</v>
      </c>
      <c r="I51" s="67">
        <v>3.2777777777777777</v>
      </c>
      <c r="J51" s="158" t="s">
        <v>109</v>
      </c>
      <c r="K51" s="104"/>
      <c r="L51" s="104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30" s="56" customFormat="1" ht="30" customHeight="1">
      <c r="A52" s="144" t="s">
        <v>110</v>
      </c>
      <c r="B52" s="57">
        <v>512893</v>
      </c>
      <c r="C52" s="57">
        <v>32827</v>
      </c>
      <c r="D52" s="57">
        <v>200</v>
      </c>
      <c r="E52" s="57">
        <v>137873</v>
      </c>
      <c r="F52" s="59">
        <v>4</v>
      </c>
      <c r="G52" s="60">
        <v>1</v>
      </c>
      <c r="H52" s="59">
        <v>1.639344262295082</v>
      </c>
      <c r="I52" s="59">
        <v>0.78431372549019607</v>
      </c>
      <c r="J52" s="150" t="s">
        <v>111</v>
      </c>
      <c r="K52" s="7"/>
      <c r="L52" s="7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30" s="56" customFormat="1" ht="30" customHeight="1">
      <c r="A53" s="146" t="s">
        <v>112</v>
      </c>
      <c r="B53" s="105">
        <v>120153</v>
      </c>
      <c r="C53" s="105">
        <v>1863</v>
      </c>
      <c r="D53" s="105">
        <v>76</v>
      </c>
      <c r="E53" s="105">
        <v>5108</v>
      </c>
      <c r="F53" s="67">
        <v>9</v>
      </c>
      <c r="G53" s="106">
        <v>0.18</v>
      </c>
      <c r="H53" s="67">
        <v>1.3571428571428572</v>
      </c>
      <c r="I53" s="67">
        <v>0.60317460317460314</v>
      </c>
      <c r="J53" s="158" t="s">
        <v>113</v>
      </c>
      <c r="K53" s="104"/>
      <c r="L53" s="104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30" s="56" customFormat="1" ht="30" customHeight="1">
      <c r="A54" s="144" t="s">
        <v>114</v>
      </c>
      <c r="B54" s="57">
        <v>79445</v>
      </c>
      <c r="C54" s="57">
        <v>4429</v>
      </c>
      <c r="D54" s="57">
        <v>268</v>
      </c>
      <c r="E54" s="57">
        <v>2939</v>
      </c>
      <c r="F54" s="59">
        <v>1</v>
      </c>
      <c r="G54" s="60">
        <v>0.03</v>
      </c>
      <c r="H54" s="59">
        <v>1.34</v>
      </c>
      <c r="I54" s="59">
        <v>0.61467889908256879</v>
      </c>
      <c r="J54" s="150" t="s">
        <v>115</v>
      </c>
      <c r="K54" s="7"/>
      <c r="L54" s="7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30" s="56" customFormat="1" ht="23.6" customHeight="1">
      <c r="A55" s="147" t="s">
        <v>116</v>
      </c>
      <c r="B55" s="107">
        <v>37877</v>
      </c>
      <c r="C55" s="107">
        <v>2877</v>
      </c>
      <c r="D55" s="107">
        <v>94</v>
      </c>
      <c r="E55" s="107">
        <v>6131</v>
      </c>
      <c r="F55" s="92">
        <v>2</v>
      </c>
      <c r="G55" s="108">
        <v>0.18</v>
      </c>
      <c r="H55" s="92">
        <v>0.8867924528301887</v>
      </c>
      <c r="I55" s="92">
        <v>0.81034482758620685</v>
      </c>
      <c r="J55" s="159" t="s">
        <v>117</v>
      </c>
      <c r="K55" s="109"/>
      <c r="L55" s="104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30" s="56" customFormat="1" ht="37.5" customHeight="1">
      <c r="A56" s="144" t="s">
        <v>118</v>
      </c>
      <c r="B56" s="57">
        <f>SUM(B50:B55)</f>
        <v>806428</v>
      </c>
      <c r="C56" s="110">
        <f>SUM(C50:C55)</f>
        <v>45372</v>
      </c>
      <c r="D56" s="110">
        <f>SUM(D50:D55)</f>
        <v>827</v>
      </c>
      <c r="E56" s="110">
        <f>SUM(E50:E55)</f>
        <v>170564</v>
      </c>
      <c r="F56" s="110">
        <f>E56/C56</f>
        <v>3.759234770342943</v>
      </c>
      <c r="G56" s="111">
        <f>(E56/(D56*365))</f>
        <v>0.56505275711848402</v>
      </c>
      <c r="H56" s="112">
        <f>688/D56</f>
        <v>0.83192261185006044</v>
      </c>
      <c r="I56" s="113">
        <f>1326/D56</f>
        <v>1.603385731559855</v>
      </c>
      <c r="J56" s="160" t="s">
        <v>119</v>
      </c>
      <c r="K56" s="7"/>
      <c r="L56" s="7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30" s="119" customFormat="1" ht="25.3" customHeight="1">
      <c r="A57" s="148" t="s">
        <v>120</v>
      </c>
      <c r="B57" s="114">
        <f>SUM(B49,B56)</f>
        <v>4756058</v>
      </c>
      <c r="C57" s="114">
        <f>SUM(C49,C56)</f>
        <v>287176</v>
      </c>
      <c r="D57" s="114">
        <f>SUM(D49,D56)</f>
        <v>3956</v>
      </c>
      <c r="E57" s="114">
        <f>SUM(E49,E56)</f>
        <v>836691</v>
      </c>
      <c r="F57" s="115">
        <f>E57/C57</f>
        <v>2.9135129676574643</v>
      </c>
      <c r="G57" s="102">
        <f>(E57/(D57*365))</f>
        <v>0.57944997714586477</v>
      </c>
      <c r="H57" s="101">
        <f>3927/D57</f>
        <v>0.99266936299292219</v>
      </c>
      <c r="I57" s="101">
        <f>7760/D57</f>
        <v>1.9615773508594541</v>
      </c>
      <c r="J57" s="161" t="s">
        <v>121</v>
      </c>
      <c r="K57" s="116"/>
      <c r="L57" s="116"/>
      <c r="M57" s="117"/>
      <c r="N57" s="118"/>
      <c r="O57" s="118"/>
      <c r="P57" s="118"/>
      <c r="Q57" s="118"/>
      <c r="R57" s="118"/>
      <c r="S57" s="118"/>
      <c r="T57" s="118"/>
      <c r="U57" s="118"/>
      <c r="V57" s="118"/>
      <c r="W57" s="118"/>
    </row>
    <row r="58" spans="1:30" s="23" customFormat="1" ht="19.75" customHeight="1">
      <c r="A58" s="120" t="s">
        <v>122</v>
      </c>
      <c r="B58" s="120"/>
      <c r="C58" s="120"/>
      <c r="D58" s="121"/>
      <c r="E58" s="122"/>
      <c r="F58" s="122"/>
      <c r="G58" s="123"/>
      <c r="H58" s="124" t="s">
        <v>123</v>
      </c>
      <c r="I58" s="124"/>
      <c r="J58" s="124"/>
      <c r="K58" s="125"/>
      <c r="L58" s="126"/>
      <c r="M58" s="126"/>
      <c r="N58" s="126"/>
      <c r="O58" s="127"/>
      <c r="P58" s="128"/>
      <c r="Q58" s="128"/>
      <c r="R58" s="128"/>
      <c r="S58" s="128"/>
      <c r="T58" s="128"/>
      <c r="U58" s="128"/>
      <c r="V58" s="128"/>
      <c r="W58" s="128"/>
      <c r="X58" s="128"/>
      <c r="Y58" s="128"/>
    </row>
    <row r="59" spans="1:30" s="23" customFormat="1" ht="17.25" customHeight="1">
      <c r="A59" s="129" t="s">
        <v>124</v>
      </c>
      <c r="B59" s="130"/>
      <c r="C59" s="130"/>
      <c r="D59" s="121"/>
      <c r="E59" s="122"/>
      <c r="F59" s="122"/>
      <c r="G59" s="123"/>
      <c r="H59" s="122"/>
      <c r="I59" s="122"/>
      <c r="J59" s="131" t="s">
        <v>125</v>
      </c>
      <c r="K59" s="125"/>
      <c r="L59" s="126"/>
      <c r="M59" s="126"/>
      <c r="N59" s="126"/>
      <c r="O59" s="127"/>
      <c r="P59" s="128"/>
      <c r="Q59" s="128"/>
      <c r="R59" s="128"/>
      <c r="S59" s="128"/>
      <c r="T59" s="128"/>
      <c r="U59" s="128"/>
      <c r="V59" s="128"/>
      <c r="W59" s="128"/>
      <c r="X59" s="128"/>
    </row>
    <row r="60" spans="1:30" s="23" customFormat="1" ht="17.25" customHeight="1">
      <c r="A60" s="132" t="s">
        <v>126</v>
      </c>
      <c r="B60" s="130"/>
      <c r="C60" s="130"/>
      <c r="D60" s="121"/>
      <c r="E60" s="122"/>
      <c r="F60" s="122"/>
      <c r="G60" s="123"/>
      <c r="H60" s="122"/>
      <c r="I60" s="122"/>
      <c r="J60" s="131" t="s">
        <v>127</v>
      </c>
      <c r="K60" s="125"/>
      <c r="L60" s="126"/>
      <c r="M60" s="126"/>
      <c r="N60" s="126"/>
      <c r="O60" s="127"/>
      <c r="P60" s="128"/>
      <c r="Q60" s="128"/>
      <c r="R60" s="128"/>
      <c r="S60" s="128"/>
      <c r="T60" s="128"/>
      <c r="U60" s="128"/>
      <c r="V60" s="128"/>
      <c r="W60" s="128"/>
      <c r="X60" s="128"/>
      <c r="Y60" s="128"/>
    </row>
    <row r="61" spans="1:30" s="56" customFormat="1">
      <c r="A61" s="1"/>
      <c r="B61" s="2"/>
      <c r="C61" s="2"/>
      <c r="D61" s="133"/>
      <c r="E61" s="3"/>
      <c r="F61" s="3"/>
      <c r="G61" s="4"/>
      <c r="H61" s="3"/>
      <c r="I61" s="3"/>
      <c r="J61" s="5"/>
      <c r="K61" s="6"/>
      <c r="L61" s="7"/>
      <c r="M61" s="7"/>
      <c r="N61" s="7"/>
      <c r="O61" s="8"/>
      <c r="P61" s="9"/>
      <c r="Q61" s="9"/>
      <c r="R61" s="9"/>
      <c r="S61" s="9"/>
      <c r="T61" s="9"/>
      <c r="U61" s="9"/>
      <c r="V61" s="9"/>
      <c r="W61" s="9"/>
      <c r="X61" s="9"/>
      <c r="Y61" s="9"/>
      <c r="Z61" s="23"/>
      <c r="AA61" s="23"/>
      <c r="AB61" s="23"/>
      <c r="AC61" s="23"/>
      <c r="AD61" s="23"/>
    </row>
    <row r="62" spans="1:30">
      <c r="D62" s="3"/>
    </row>
    <row r="63" spans="1:30">
      <c r="D63" s="3"/>
    </row>
    <row r="64" spans="1:30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</sheetData>
  <mergeCells count="15">
    <mergeCell ref="H6:H7"/>
    <mergeCell ref="I6:I7"/>
    <mergeCell ref="J6:J8"/>
    <mergeCell ref="A58:C58"/>
    <mergeCell ref="H58:J58"/>
    <mergeCell ref="A2:J2"/>
    <mergeCell ref="A3:J3"/>
    <mergeCell ref="A4:J4"/>
    <mergeCell ref="A6:A8"/>
    <mergeCell ref="B6:B7"/>
    <mergeCell ref="C6:C7"/>
    <mergeCell ref="D6:D7"/>
    <mergeCell ref="E6:E7"/>
    <mergeCell ref="F6:F7"/>
    <mergeCell ref="G6:G7"/>
  </mergeCells>
  <dataValidations count="2">
    <dataValidation type="whole" showErrorMessage="1" error="القيمة المدخلة يجب أن تكون أرقاماً فقطأعلى رقم تستطيع إدخاله: 9999" sqref="D9" xr:uid="{723807CB-EF05-441B-84CE-24DC8A65146D}">
      <formula1>-9999</formula1>
      <formula2>9999</formula2>
    </dataValidation>
    <dataValidation type="whole" showErrorMessage="1" error="القيمة المدخلة يجب أن تكون أرقاماً فقطأعلى رقم تستطيع إدخاله: 999999999" sqref="B9:C9" xr:uid="{26394823-93A7-4637-ABFC-96A96299E41D}">
      <formula1>-999999999</formula1>
      <formula2>999999999</formula2>
    </dataValidation>
  </dataValidations>
  <printOptions horizontalCentered="1"/>
  <pageMargins left="0.25" right="0.25" top="0.67" bottom="0.17" header="0.5" footer="0.18"/>
  <pageSetup paperSize="9" scale="92" orientation="landscape" horizontalDpi="300" verticalDpi="300" r:id="rId1"/>
  <headerFooter alignWithMargins="0"/>
  <rowBreaks count="2" manualBreakCount="2">
    <brk id="16" max="9" man="1"/>
    <brk id="29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مستشفيات القطاع الطبي الخاص</Title_Ar>
    <Description_Ar xmlns="667bc8ee-7384-4122-9de8-16030d351779" xsi:nil="true"/>
    <BIUrl xmlns="d559c9b0-d25f-41f7-81fc-95dc7d8a504e" xsi:nil="true"/>
    <Publishing_Date xmlns="667bc8ee-7384-4122-9de8-16030d351779">2020-12-31T20:00:00+00:00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5</ReportOrder>
  </documentManagement>
</p:properties>
</file>

<file path=customXml/itemProps1.xml><?xml version="1.0" encoding="utf-8"?>
<ds:datastoreItem xmlns:ds="http://schemas.openxmlformats.org/officeDocument/2006/customXml" ds:itemID="{D0637D9F-7754-4B6E-AAD9-7161C44CA3CC}"/>
</file>

<file path=customXml/itemProps2.xml><?xml version="1.0" encoding="utf-8"?>
<ds:datastoreItem xmlns:ds="http://schemas.openxmlformats.org/officeDocument/2006/customXml" ds:itemID="{1619C3D4-4975-4B48-954C-F766FC45225A}"/>
</file>

<file path=customXml/itemProps3.xml><?xml version="1.0" encoding="utf-8"?>
<ds:datastoreItem xmlns:ds="http://schemas.openxmlformats.org/officeDocument/2006/customXml" ds:itemID="{4680F3BA-26DA-47BC-9560-3BF595AE8BFD}"/>
</file>

<file path=customXml/itemProps4.xml><?xml version="1.0" encoding="utf-8"?>
<ds:datastoreItem xmlns:ds="http://schemas.openxmlformats.org/officeDocument/2006/customXml" ds:itemID="{E43AC030-48D2-494A-B3D4-C33F9CE5C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جدول  05-06 Table  </vt:lpstr>
      <vt:lpstr>'جدول  05-06 Table  '!Print_Area</vt:lpstr>
      <vt:lpstr>'جدول  05-06 Table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Sector Hospitals Performance Indicators</dc:title>
  <dc:creator>Afaf Kamal Mahmood</dc:creator>
  <cp:lastModifiedBy>Afaf Kamal Mahmood</cp:lastModifiedBy>
  <cp:lastPrinted>2023-03-29T08:44:39Z</cp:lastPrinted>
  <dcterms:created xsi:type="dcterms:W3CDTF">2023-03-29T08:37:11Z</dcterms:created>
  <dcterms:modified xsi:type="dcterms:W3CDTF">2023-03-29T08:44:55Z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